
<file path=[Content_Types].xml><?xml version="1.0" encoding="utf-8"?>
<Types xmlns="http://schemas.openxmlformats.org/package/2006/content-types">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780"/>
  </bookViews>
  <sheets>
    <sheet name="Sheet1" sheetId="1" r:id="rId1"/>
    <sheet name="Sheet2" sheetId="2" r:id="rId2"/>
    <sheet name="Sheet3" sheetId="3" r:id="rId3"/>
  </sheets>
  <definedNames>
    <definedName name="_xlnm._FilterDatabase" localSheetId="0" hidden="1">Sheet1!$A$2:$Y$76</definedName>
    <definedName name="_xlnm.Print_Titles" localSheetId="1">Sheet2!$1:$2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55" name="ID_4809472689B54D82A2A79BE6D007177D"/>
        <xdr:cNvPicPr>
          <a:picLocks noChangeAspect="1"/>
        </xdr:cNvPicPr>
      </xdr:nvPicPr>
      <xdr:blipFill>
        <a:blip r:embed="rId1"/>
        <a:stretch>
          <a:fillRect/>
        </a:stretch>
      </xdr:blipFill>
      <xdr:spPr>
        <a:xfrm>
          <a:off x="5278755" y="29159835"/>
          <a:ext cx="695325" cy="723900"/>
        </a:xfrm>
        <a:prstGeom prst="rect">
          <a:avLst/>
        </a:prstGeom>
        <a:noFill/>
        <a:ln w="9525">
          <a:noFill/>
        </a:ln>
      </xdr:spPr>
    </xdr:pic>
  </etc:cellImage>
  <etc:cellImage>
    <xdr:pic>
      <xdr:nvPicPr>
        <xdr:cNvPr id="4" name="ID_0B9DB6FD063C4BC99EC1EB445981E0F5"/>
        <xdr:cNvPicPr>
          <a:picLocks noChangeAspect="1"/>
        </xdr:cNvPicPr>
      </xdr:nvPicPr>
      <xdr:blipFill>
        <a:blip r:embed="rId2"/>
        <a:stretch>
          <a:fillRect/>
        </a:stretch>
      </xdr:blipFill>
      <xdr:spPr>
        <a:xfrm>
          <a:off x="4732655" y="2806065"/>
          <a:ext cx="1085850" cy="1419225"/>
        </a:xfrm>
        <a:prstGeom prst="rect">
          <a:avLst/>
        </a:prstGeom>
        <a:noFill/>
        <a:ln w="9525">
          <a:noFill/>
        </a:ln>
      </xdr:spPr>
    </xdr:pic>
  </etc:cellImage>
  <etc:cellImage>
    <xdr:pic>
      <xdr:nvPicPr>
        <xdr:cNvPr id="5" name="ID_C46DD8F5DD554FFA9A9EA40FB123AAF0"/>
        <xdr:cNvPicPr>
          <a:picLocks noChangeAspect="1"/>
        </xdr:cNvPicPr>
      </xdr:nvPicPr>
      <xdr:blipFill>
        <a:blip r:embed="rId3"/>
        <a:stretch>
          <a:fillRect/>
        </a:stretch>
      </xdr:blipFill>
      <xdr:spPr>
        <a:xfrm>
          <a:off x="4732655" y="3970655"/>
          <a:ext cx="1381125" cy="1562100"/>
        </a:xfrm>
        <a:prstGeom prst="rect">
          <a:avLst/>
        </a:prstGeom>
        <a:noFill/>
        <a:ln w="9525">
          <a:noFill/>
        </a:ln>
      </xdr:spPr>
    </xdr:pic>
  </etc:cellImage>
  <etc:cellImage>
    <xdr:pic>
      <xdr:nvPicPr>
        <xdr:cNvPr id="6" name="ID_90A763042A2943ADAA34CC9896D7B893"/>
        <xdr:cNvPicPr>
          <a:picLocks noChangeAspect="1"/>
        </xdr:cNvPicPr>
      </xdr:nvPicPr>
      <xdr:blipFill>
        <a:blip r:embed="rId4">
          <a:extLst>
            <a:ext uri="{28A0092B-C50C-407E-A947-70E740481C1C}">
              <a14:useLocalDpi xmlns:a14="http://schemas.microsoft.com/office/drawing/2010/main" val="0"/>
            </a:ext>
          </a:extLst>
        </a:blip>
        <a:stretch>
          <a:fillRect/>
        </a:stretch>
      </xdr:blipFill>
      <xdr:spPr>
        <a:xfrm>
          <a:off x="5368290" y="5954395"/>
          <a:ext cx="648970" cy="733425"/>
        </a:xfrm>
        <a:prstGeom prst="rect">
          <a:avLst/>
        </a:prstGeom>
      </xdr:spPr>
    </xdr:pic>
  </etc:cellImage>
  <etc:cellImage>
    <xdr:pic>
      <xdr:nvPicPr>
        <xdr:cNvPr id="54" name="ID_E1973453CFB54DB28F83AC67AA79DF7E"/>
        <xdr:cNvPicPr>
          <a:picLocks noChangeAspect="1"/>
        </xdr:cNvPicPr>
      </xdr:nvPicPr>
      <xdr:blipFill>
        <a:blip r:embed="rId5"/>
        <a:stretch>
          <a:fillRect/>
        </a:stretch>
      </xdr:blipFill>
      <xdr:spPr>
        <a:xfrm>
          <a:off x="5162550" y="5031740"/>
          <a:ext cx="609600" cy="723900"/>
        </a:xfrm>
        <a:prstGeom prst="rect">
          <a:avLst/>
        </a:prstGeom>
        <a:noFill/>
        <a:ln w="9525">
          <a:noFill/>
        </a:ln>
      </xdr:spPr>
    </xdr:pic>
  </etc:cellImage>
  <etc:cellImage>
    <xdr:pic>
      <xdr:nvPicPr>
        <xdr:cNvPr id="18" name="ID_70FC4404C8414ADB985B70444CBF7CF8"/>
        <xdr:cNvPicPr>
          <a:picLocks noChangeAspect="1"/>
        </xdr:cNvPicPr>
      </xdr:nvPicPr>
      <xdr:blipFill>
        <a:blip r:embed="rId6">
          <a:extLst>
            <a:ext uri="{28A0092B-C50C-407E-A947-70E740481C1C}">
              <a14:useLocalDpi xmlns:a14="http://schemas.microsoft.com/office/drawing/2010/main" val="0"/>
            </a:ext>
          </a:extLst>
        </a:blip>
        <a:stretch>
          <a:fillRect/>
        </a:stretch>
      </xdr:blipFill>
      <xdr:spPr>
        <a:xfrm>
          <a:off x="5414645" y="2240915"/>
          <a:ext cx="441325" cy="517525"/>
        </a:xfrm>
        <a:prstGeom prst="rect">
          <a:avLst/>
        </a:prstGeom>
      </xdr:spPr>
    </xdr:pic>
  </etc:cellImage>
  <etc:cellImage>
    <xdr:pic>
      <xdr:nvPicPr>
        <xdr:cNvPr id="26" name="ID_484489A1140A48CBBE0B8719BA810F5A"/>
        <xdr:cNvPicPr>
          <a:picLocks noChangeAspect="1"/>
        </xdr:cNvPicPr>
      </xdr:nvPicPr>
      <xdr:blipFill>
        <a:blip r:embed="rId7">
          <a:extLst>
            <a:ext uri="{28A0092B-C50C-407E-A947-70E740481C1C}">
              <a14:useLocalDpi xmlns:a14="http://schemas.microsoft.com/office/drawing/2010/main" val="0"/>
            </a:ext>
          </a:extLst>
        </a:blip>
        <a:stretch>
          <a:fillRect/>
        </a:stretch>
      </xdr:blipFill>
      <xdr:spPr>
        <a:xfrm>
          <a:off x="5432425" y="6796405"/>
          <a:ext cx="447040" cy="498475"/>
        </a:xfrm>
        <a:prstGeom prst="rect">
          <a:avLst/>
        </a:prstGeom>
      </xdr:spPr>
    </xdr:pic>
  </etc:cellImage>
  <etc:cellImage>
    <xdr:pic>
      <xdr:nvPicPr>
        <xdr:cNvPr id="37" name="ID_A89DC1373D484280B15139D239D53438"/>
        <xdr:cNvPicPr>
          <a:picLocks noChangeAspect="1"/>
        </xdr:cNvPicPr>
      </xdr:nvPicPr>
      <xdr:blipFill>
        <a:blip r:embed="rId8">
          <a:extLst>
            <a:ext uri="{28A0092B-C50C-407E-A947-70E740481C1C}">
              <a14:useLocalDpi xmlns:a14="http://schemas.microsoft.com/office/drawing/2010/main" val="0"/>
            </a:ext>
          </a:extLst>
        </a:blip>
        <a:stretch>
          <a:fillRect/>
        </a:stretch>
      </xdr:blipFill>
      <xdr:spPr>
        <a:xfrm>
          <a:off x="5372100" y="7925435"/>
          <a:ext cx="451485" cy="498475"/>
        </a:xfrm>
        <a:prstGeom prst="rect">
          <a:avLst/>
        </a:prstGeom>
      </xdr:spPr>
    </xdr:pic>
  </etc:cellImage>
  <etc:cellImage>
    <xdr:pic>
      <xdr:nvPicPr>
        <xdr:cNvPr id="15" name="ID_09A6698AC81F4B3D9E138D1B2A1AF7BB"/>
        <xdr:cNvPicPr>
          <a:picLocks noChangeAspect="1"/>
        </xdr:cNvPicPr>
      </xdr:nvPicPr>
      <xdr:blipFill>
        <a:blip r:embed="rId9"/>
        <a:stretch>
          <a:fillRect/>
        </a:stretch>
      </xdr:blipFill>
      <xdr:spPr>
        <a:xfrm>
          <a:off x="4732655" y="11094085"/>
          <a:ext cx="1685925" cy="1857375"/>
        </a:xfrm>
        <a:prstGeom prst="rect">
          <a:avLst/>
        </a:prstGeom>
        <a:noFill/>
        <a:ln w="9525">
          <a:noFill/>
        </a:ln>
      </xdr:spPr>
    </xdr:pic>
  </etc:cellImage>
  <etc:cellImage>
    <xdr:pic>
      <xdr:nvPicPr>
        <xdr:cNvPr id="7" name="ID_73BA83A91DB04316A3B0504EB4FD6955"/>
        <xdr:cNvPicPr>
          <a:picLocks noChangeAspect="1"/>
        </xdr:cNvPicPr>
      </xdr:nvPicPr>
      <xdr:blipFill>
        <a:blip r:embed="rId10"/>
        <a:stretch>
          <a:fillRect/>
        </a:stretch>
      </xdr:blipFill>
      <xdr:spPr>
        <a:xfrm>
          <a:off x="4732655" y="13011785"/>
          <a:ext cx="1666875" cy="1695450"/>
        </a:xfrm>
        <a:prstGeom prst="rect">
          <a:avLst/>
        </a:prstGeom>
        <a:noFill/>
        <a:ln w="9525">
          <a:noFill/>
        </a:ln>
      </xdr:spPr>
    </xdr:pic>
  </etc:cellImage>
  <etc:cellImage>
    <xdr:pic>
      <xdr:nvPicPr>
        <xdr:cNvPr id="24" name="ID_F0A28D34ABCF4F8BAE95E03DE973D97E"/>
        <xdr:cNvPicPr>
          <a:picLocks noChangeAspect="1"/>
        </xdr:cNvPicPr>
      </xdr:nvPicPr>
      <xdr:blipFill>
        <a:blip r:embed="rId11"/>
        <a:stretch>
          <a:fillRect/>
        </a:stretch>
      </xdr:blipFill>
      <xdr:spPr>
        <a:xfrm>
          <a:off x="4732655" y="15728950"/>
          <a:ext cx="1352550" cy="1657350"/>
        </a:xfrm>
        <a:prstGeom prst="rect">
          <a:avLst/>
        </a:prstGeom>
        <a:noFill/>
        <a:ln w="9525">
          <a:noFill/>
        </a:ln>
      </xdr:spPr>
    </xdr:pic>
  </etc:cellImage>
  <etc:cellImage>
    <xdr:pic>
      <xdr:nvPicPr>
        <xdr:cNvPr id="58" name="ID_508D465123B64830ADFAFFA16AB6243B"/>
        <xdr:cNvPicPr>
          <a:picLocks noChangeAspect="1"/>
        </xdr:cNvPicPr>
      </xdr:nvPicPr>
      <xdr:blipFill>
        <a:blip r:embed="rId12"/>
        <a:stretch>
          <a:fillRect/>
        </a:stretch>
      </xdr:blipFill>
      <xdr:spPr>
        <a:xfrm>
          <a:off x="5405120" y="15722600"/>
          <a:ext cx="657225" cy="704850"/>
        </a:xfrm>
        <a:prstGeom prst="rect">
          <a:avLst/>
        </a:prstGeom>
        <a:noFill/>
        <a:ln w="9525">
          <a:noFill/>
        </a:ln>
      </xdr:spPr>
    </xdr:pic>
  </etc:cellImage>
  <etc:cellImage>
    <xdr:pic>
      <xdr:nvPicPr>
        <xdr:cNvPr id="57" name="ID_F980C50FA4664983BC040FDE03C5CC6A"/>
        <xdr:cNvPicPr>
          <a:picLocks noChangeAspect="1"/>
        </xdr:cNvPicPr>
      </xdr:nvPicPr>
      <xdr:blipFill>
        <a:blip r:embed="rId13"/>
        <a:stretch>
          <a:fillRect/>
        </a:stretch>
      </xdr:blipFill>
      <xdr:spPr>
        <a:xfrm>
          <a:off x="5389880" y="16203295"/>
          <a:ext cx="638175" cy="723900"/>
        </a:xfrm>
        <a:prstGeom prst="rect">
          <a:avLst/>
        </a:prstGeom>
        <a:noFill/>
        <a:ln w="9525">
          <a:noFill/>
        </a:ln>
      </xdr:spPr>
    </xdr:pic>
  </etc:cellImage>
  <etc:cellImage>
    <xdr:pic>
      <xdr:nvPicPr>
        <xdr:cNvPr id="16" name="ID_275687092D0B47CBB835A74EC68442DF"/>
        <xdr:cNvPicPr>
          <a:picLocks noChangeAspect="1"/>
        </xdr:cNvPicPr>
      </xdr:nvPicPr>
      <xdr:blipFill>
        <a:blip r:embed="rId14">
          <a:extLst>
            <a:ext uri="{28A0092B-C50C-407E-A947-70E740481C1C}">
              <a14:useLocalDpi xmlns:a14="http://schemas.microsoft.com/office/drawing/2010/main" val="0"/>
            </a:ext>
          </a:extLst>
        </a:blip>
        <a:stretch>
          <a:fillRect/>
        </a:stretch>
      </xdr:blipFill>
      <xdr:spPr>
        <a:xfrm>
          <a:off x="4945380" y="26926540"/>
          <a:ext cx="447040" cy="536575"/>
        </a:xfrm>
        <a:prstGeom prst="rect">
          <a:avLst/>
        </a:prstGeom>
      </xdr:spPr>
    </xdr:pic>
  </etc:cellImage>
  <etc:cellImage>
    <xdr:pic>
      <xdr:nvPicPr>
        <xdr:cNvPr id="41" name="ID_FD0DCAF0C7D9444EB4A2141F186504B4"/>
        <xdr:cNvPicPr>
          <a:picLocks noChangeAspect="1"/>
        </xdr:cNvPicPr>
      </xdr:nvPicPr>
      <xdr:blipFill>
        <a:blip r:embed="rId15">
          <a:extLst>
            <a:ext uri="{28A0092B-C50C-407E-A947-70E740481C1C}">
              <a14:useLocalDpi xmlns:a14="http://schemas.microsoft.com/office/drawing/2010/main" val="0"/>
            </a:ext>
          </a:extLst>
        </a:blip>
        <a:stretch>
          <a:fillRect/>
        </a:stretch>
      </xdr:blipFill>
      <xdr:spPr>
        <a:xfrm>
          <a:off x="4945380" y="27612340"/>
          <a:ext cx="447040" cy="536575"/>
        </a:xfrm>
        <a:prstGeom prst="rect">
          <a:avLst/>
        </a:prstGeom>
      </xdr:spPr>
    </xdr:pic>
  </etc:cellImage>
  <etc:cellImage>
    <xdr:pic>
      <xdr:nvPicPr>
        <xdr:cNvPr id="49" name="ID_F753C47E06F64CEA8EE4475519ED0469"/>
        <xdr:cNvPicPr>
          <a:picLocks noChangeAspect="1"/>
        </xdr:cNvPicPr>
      </xdr:nvPicPr>
      <xdr:blipFill>
        <a:blip r:embed="rId16"/>
        <a:stretch>
          <a:fillRect/>
        </a:stretch>
      </xdr:blipFill>
      <xdr:spPr>
        <a:xfrm>
          <a:off x="5095875" y="32321500"/>
          <a:ext cx="657225" cy="714375"/>
        </a:xfrm>
        <a:prstGeom prst="rect">
          <a:avLst/>
        </a:prstGeom>
        <a:noFill/>
        <a:ln w="9525">
          <a:noFill/>
        </a:ln>
      </xdr:spPr>
    </xdr:pic>
  </etc:cellImage>
  <etc:cellImage>
    <xdr:pic>
      <xdr:nvPicPr>
        <xdr:cNvPr id="27" name="ID_65441A1890314CCE9909F22D5E096502"/>
        <xdr:cNvPicPr>
          <a:picLocks noChangeAspect="1"/>
        </xdr:cNvPicPr>
      </xdr:nvPicPr>
      <xdr:blipFill>
        <a:blip r:embed="rId17"/>
        <a:stretch>
          <a:fillRect/>
        </a:stretch>
      </xdr:blipFill>
      <xdr:spPr>
        <a:xfrm>
          <a:off x="4732655" y="35269170"/>
          <a:ext cx="1495425" cy="1647825"/>
        </a:xfrm>
        <a:prstGeom prst="rect">
          <a:avLst/>
        </a:prstGeom>
        <a:noFill/>
        <a:ln w="9525">
          <a:noFill/>
        </a:ln>
      </xdr:spPr>
    </xdr:pic>
  </etc:cellImage>
  <etc:cellImage>
    <xdr:pic>
      <xdr:nvPicPr>
        <xdr:cNvPr id="3" name="ID_3DA34A010B384E06A133E534FBC5BD73"/>
        <xdr:cNvPicPr>
          <a:picLocks noChangeAspect="1"/>
        </xdr:cNvPicPr>
      </xdr:nvPicPr>
      <xdr:blipFill>
        <a:blip r:embed="rId18"/>
        <a:stretch>
          <a:fillRect/>
        </a:stretch>
      </xdr:blipFill>
      <xdr:spPr>
        <a:xfrm>
          <a:off x="6200775" y="35474275"/>
          <a:ext cx="590550" cy="733425"/>
        </a:xfrm>
        <a:prstGeom prst="rect">
          <a:avLst/>
        </a:prstGeom>
        <a:noFill/>
        <a:ln w="9525">
          <a:noFill/>
        </a:ln>
      </xdr:spPr>
    </xdr:pic>
  </etc:cellImage>
  <etc:cellImage>
    <xdr:pic>
      <xdr:nvPicPr>
        <xdr:cNvPr id="28" name="ID_1F192B955A3A4E5D9373308AE6915E2D"/>
        <xdr:cNvPicPr>
          <a:picLocks noChangeAspect="1"/>
        </xdr:cNvPicPr>
      </xdr:nvPicPr>
      <xdr:blipFill>
        <a:blip r:embed="rId19"/>
        <a:stretch>
          <a:fillRect/>
        </a:stretch>
      </xdr:blipFill>
      <xdr:spPr>
        <a:xfrm>
          <a:off x="9500870" y="11582400"/>
          <a:ext cx="381000" cy="377825"/>
        </a:xfrm>
        <a:prstGeom prst="rect">
          <a:avLst/>
        </a:prstGeom>
        <a:noFill/>
        <a:ln>
          <a:noFill/>
        </a:ln>
      </xdr:spPr>
    </xdr:pic>
  </etc:cellImage>
  <etc:cellImage>
    <xdr:pic>
      <xdr:nvPicPr>
        <xdr:cNvPr id="33" name="ID_56AB81F1DD974E0A8F338FB7696A7653"/>
        <xdr:cNvPicPr>
          <a:picLocks noChangeAspect="1"/>
        </xdr:cNvPicPr>
      </xdr:nvPicPr>
      <xdr:blipFill>
        <a:blip r:embed="rId20">
          <a:extLst>
            <a:ext uri="{28A0092B-C50C-407E-A947-70E740481C1C}">
              <a14:useLocalDpi xmlns:a14="http://schemas.microsoft.com/office/drawing/2010/main" val="0"/>
            </a:ext>
          </a:extLst>
        </a:blip>
        <a:stretch>
          <a:fillRect/>
        </a:stretch>
      </xdr:blipFill>
      <xdr:spPr>
        <a:xfrm>
          <a:off x="9500870" y="14922500"/>
          <a:ext cx="455930" cy="517525"/>
        </a:xfrm>
        <a:prstGeom prst="rect">
          <a:avLst/>
        </a:prstGeom>
      </xdr:spPr>
    </xdr:pic>
  </etc:cellImage>
  <etc:cellImage>
    <xdr:pic>
      <xdr:nvPicPr>
        <xdr:cNvPr id="36" name="ID_67AE060943574F16B2A890C4A0C742B6" descr="8"/>
        <xdr:cNvPicPr>
          <a:picLocks noChangeAspect="1"/>
        </xdr:cNvPicPr>
      </xdr:nvPicPr>
      <xdr:blipFill>
        <a:blip r:embed="rId21"/>
        <a:stretch>
          <a:fillRect/>
        </a:stretch>
      </xdr:blipFill>
      <xdr:spPr>
        <a:xfrm>
          <a:off x="9505950" y="12277725"/>
          <a:ext cx="491490" cy="504825"/>
        </a:xfrm>
        <a:prstGeom prst="rect">
          <a:avLst/>
        </a:prstGeom>
      </xdr:spPr>
    </xdr:pic>
  </etc:cellImage>
  <etc:cellImage>
    <xdr:pic>
      <xdr:nvPicPr>
        <xdr:cNvPr id="40" name="ID_228AEF6A78E544DBB9D06AF7506F673C" descr="1"/>
        <xdr:cNvPicPr>
          <a:picLocks noChangeAspect="1"/>
        </xdr:cNvPicPr>
      </xdr:nvPicPr>
      <xdr:blipFill>
        <a:blip r:embed="rId22"/>
        <a:stretch>
          <a:fillRect/>
        </a:stretch>
      </xdr:blipFill>
      <xdr:spPr>
        <a:xfrm>
          <a:off x="9505950" y="14239875"/>
          <a:ext cx="375920" cy="365125"/>
        </a:xfrm>
        <a:prstGeom prst="rect">
          <a:avLst/>
        </a:prstGeom>
      </xdr:spPr>
    </xdr:pic>
  </etc:cellImage>
  <etc:cellImage>
    <xdr:pic>
      <xdr:nvPicPr>
        <xdr:cNvPr id="43" name="ID_A56ADCCACE1747E4A75CF09860A3D552" descr="1"/>
        <xdr:cNvPicPr>
          <a:picLocks noChangeAspect="1"/>
        </xdr:cNvPicPr>
      </xdr:nvPicPr>
      <xdr:blipFill>
        <a:blip r:embed="rId23"/>
        <a:stretch>
          <a:fillRect/>
        </a:stretch>
      </xdr:blipFill>
      <xdr:spPr>
        <a:xfrm>
          <a:off x="9719945" y="14589125"/>
          <a:ext cx="521335" cy="508000"/>
        </a:xfrm>
        <a:prstGeom prst="rect">
          <a:avLst/>
        </a:prstGeom>
      </xdr:spPr>
    </xdr:pic>
  </etc:cellImage>
  <etc:cellImage>
    <xdr:pic>
      <xdr:nvPicPr>
        <xdr:cNvPr id="44" name="ID_43057BCD70C541059EF97DA5FF49B8C5" descr="11"/>
        <xdr:cNvPicPr>
          <a:picLocks noChangeAspect="1"/>
        </xdr:cNvPicPr>
      </xdr:nvPicPr>
      <xdr:blipFill>
        <a:blip r:embed="rId24"/>
        <a:stretch>
          <a:fillRect/>
        </a:stretch>
      </xdr:blipFill>
      <xdr:spPr>
        <a:xfrm>
          <a:off x="9505950" y="15490825"/>
          <a:ext cx="452120" cy="452120"/>
        </a:xfrm>
        <a:prstGeom prst="rect">
          <a:avLst/>
        </a:prstGeom>
      </xdr:spPr>
    </xdr:pic>
  </etc:cellImage>
  <etc:cellImage>
    <xdr:pic>
      <xdr:nvPicPr>
        <xdr:cNvPr id="45" name="ID_D509CBF4749741A1A9924B9B415B28D5" descr="12"/>
        <xdr:cNvPicPr>
          <a:picLocks noChangeAspect="1"/>
        </xdr:cNvPicPr>
      </xdr:nvPicPr>
      <xdr:blipFill>
        <a:blip r:embed="rId25"/>
        <a:stretch>
          <a:fillRect/>
        </a:stretch>
      </xdr:blipFill>
      <xdr:spPr>
        <a:xfrm>
          <a:off x="9505950" y="15871825"/>
          <a:ext cx="585470" cy="554355"/>
        </a:xfrm>
        <a:prstGeom prst="rect">
          <a:avLst/>
        </a:prstGeom>
      </xdr:spPr>
    </xdr:pic>
  </etc:cellImage>
  <etc:cellImage>
    <xdr:pic>
      <xdr:nvPicPr>
        <xdr:cNvPr id="59" name="ID_0D0E154552E040EE90F73F32B39A4757" descr="乡村振兴"/>
        <xdr:cNvPicPr>
          <a:picLocks noChangeAspect="1"/>
        </xdr:cNvPicPr>
      </xdr:nvPicPr>
      <xdr:blipFill>
        <a:blip r:embed="rId26"/>
        <a:stretch>
          <a:fillRect/>
        </a:stretch>
      </xdr:blipFill>
      <xdr:spPr>
        <a:xfrm>
          <a:off x="9505950" y="16075025"/>
          <a:ext cx="500380" cy="498475"/>
        </a:xfrm>
        <a:prstGeom prst="rect">
          <a:avLst/>
        </a:prstGeom>
      </xdr:spPr>
    </xdr:pic>
  </etc:cellImage>
  <etc:cellImage>
    <xdr:pic>
      <xdr:nvPicPr>
        <xdr:cNvPr id="60" name="ID_E600E9EDFC8A42E49E7CCE711C2C0526" descr="安徽省美术家协会"/>
        <xdr:cNvPicPr>
          <a:picLocks noChangeAspect="1"/>
        </xdr:cNvPicPr>
      </xdr:nvPicPr>
      <xdr:blipFill>
        <a:blip r:embed="rId27"/>
        <a:stretch>
          <a:fillRect/>
        </a:stretch>
      </xdr:blipFill>
      <xdr:spPr>
        <a:xfrm>
          <a:off x="9505950" y="17853025"/>
          <a:ext cx="381000" cy="381000"/>
        </a:xfrm>
        <a:prstGeom prst="rect">
          <a:avLst/>
        </a:prstGeom>
      </xdr:spPr>
    </xdr:pic>
  </etc:cellImage>
  <etc:cellImage>
    <xdr:pic>
      <xdr:nvPicPr>
        <xdr:cNvPr id="61" name="ID_6060FB4F01354E869A4B8F829544D31D" descr="生命科学竞赛CULSC"/>
        <xdr:cNvPicPr>
          <a:picLocks noChangeAspect="1"/>
        </xdr:cNvPicPr>
      </xdr:nvPicPr>
      <xdr:blipFill>
        <a:blip r:embed="rId28"/>
        <a:stretch>
          <a:fillRect/>
        </a:stretch>
      </xdr:blipFill>
      <xdr:spPr>
        <a:xfrm>
          <a:off x="9505950" y="19224625"/>
          <a:ext cx="890905" cy="915035"/>
        </a:xfrm>
        <a:prstGeom prst="rect">
          <a:avLst/>
        </a:prstGeom>
      </xdr:spPr>
    </xdr:pic>
  </etc:cellImage>
  <etc:cellImage>
    <xdr:pic>
      <xdr:nvPicPr>
        <xdr:cNvPr id="62" name="ID_86031AD920664A858D0B70742F7482D2" descr="生物标本"/>
        <xdr:cNvPicPr>
          <a:picLocks noChangeAspect="1"/>
        </xdr:cNvPicPr>
      </xdr:nvPicPr>
      <xdr:blipFill>
        <a:blip r:embed="rId29"/>
        <a:stretch>
          <a:fillRect/>
        </a:stretch>
      </xdr:blipFill>
      <xdr:spPr>
        <a:xfrm>
          <a:off x="9767570" y="19688175"/>
          <a:ext cx="433705" cy="425450"/>
        </a:xfrm>
        <a:prstGeom prst="rect">
          <a:avLst/>
        </a:prstGeom>
      </xdr:spPr>
    </xdr:pic>
  </etc:cellImage>
  <etc:cellImage>
    <xdr:pic>
      <xdr:nvPicPr>
        <xdr:cNvPr id="63" name="ID_A671A5B343A74AC592BED804CE99CCFA" descr="大学生环境设计大赛"/>
        <xdr:cNvPicPr>
          <a:picLocks noChangeAspect="1"/>
        </xdr:cNvPicPr>
      </xdr:nvPicPr>
      <xdr:blipFill>
        <a:blip r:embed="rId30"/>
        <a:stretch>
          <a:fillRect/>
        </a:stretch>
      </xdr:blipFill>
      <xdr:spPr>
        <a:xfrm>
          <a:off x="9786620" y="20224750"/>
          <a:ext cx="499745" cy="488315"/>
        </a:xfrm>
        <a:prstGeom prst="rect">
          <a:avLst/>
        </a:prstGeom>
      </xdr:spPr>
    </xdr:pic>
  </etc:cellImage>
  <etc:cellImage>
    <xdr:pic>
      <xdr:nvPicPr>
        <xdr:cNvPr id="65" name="ID_A0BD3BA38E1147EB9627ED0922519F2F" descr="美国数学建模"/>
        <xdr:cNvPicPr>
          <a:picLocks noChangeAspect="1"/>
        </xdr:cNvPicPr>
      </xdr:nvPicPr>
      <xdr:blipFill>
        <a:blip r:embed="rId31"/>
        <a:stretch>
          <a:fillRect/>
        </a:stretch>
      </xdr:blipFill>
      <xdr:spPr>
        <a:xfrm>
          <a:off x="9505950" y="21447125"/>
          <a:ext cx="801370" cy="781050"/>
        </a:xfrm>
        <a:prstGeom prst="rect">
          <a:avLst/>
        </a:prstGeom>
      </xdr:spPr>
    </xdr:pic>
  </etc:cellImage>
  <etc:cellImage>
    <xdr:pic>
      <xdr:nvPicPr>
        <xdr:cNvPr id="66" name="ID_72E79C4C6DA347589FF369E1B8E11432" descr="大学生英语竞赛"/>
        <xdr:cNvPicPr>
          <a:picLocks noChangeAspect="1"/>
        </xdr:cNvPicPr>
      </xdr:nvPicPr>
      <xdr:blipFill>
        <a:blip r:embed="rId32"/>
        <a:stretch>
          <a:fillRect/>
        </a:stretch>
      </xdr:blipFill>
      <xdr:spPr>
        <a:xfrm>
          <a:off x="9729470" y="23812500"/>
          <a:ext cx="528320" cy="512445"/>
        </a:xfrm>
        <a:prstGeom prst="rect">
          <a:avLst/>
        </a:prstGeom>
      </xdr:spPr>
    </xdr:pic>
  </etc:cellImage>
  <etc:cellImage>
    <xdr:pic>
      <xdr:nvPicPr>
        <xdr:cNvPr id="67" name="ID_C2E13BADAC2D4631B5A69EBA72A40BF8" descr="QQ20241028-204353"/>
        <xdr:cNvPicPr>
          <a:picLocks noChangeAspect="1"/>
        </xdr:cNvPicPr>
      </xdr:nvPicPr>
      <xdr:blipFill>
        <a:blip r:embed="rId33"/>
        <a:stretch>
          <a:fillRect/>
        </a:stretch>
      </xdr:blipFill>
      <xdr:spPr>
        <a:xfrm>
          <a:off x="9505950" y="23250525"/>
          <a:ext cx="385445" cy="387350"/>
        </a:xfrm>
        <a:prstGeom prst="rect">
          <a:avLst/>
        </a:prstGeom>
      </xdr:spPr>
    </xdr:pic>
  </etc:cellImage>
  <etc:cellImage>
    <xdr:pic>
      <xdr:nvPicPr>
        <xdr:cNvPr id="70" name="ID_C073AD214B324EE3B690E9EC3B355D2C" descr="QQ20241028-205019"/>
        <xdr:cNvPicPr>
          <a:picLocks noChangeAspect="1"/>
        </xdr:cNvPicPr>
      </xdr:nvPicPr>
      <xdr:blipFill>
        <a:blip r:embed="rId34"/>
        <a:stretch>
          <a:fillRect/>
        </a:stretch>
      </xdr:blipFill>
      <xdr:spPr>
        <a:xfrm>
          <a:off x="9505950" y="25142825"/>
          <a:ext cx="624205" cy="596900"/>
        </a:xfrm>
        <a:prstGeom prst="rect">
          <a:avLst/>
        </a:prstGeom>
      </xdr:spPr>
    </xdr:pic>
  </etc:cellImage>
  <etc:cellImage>
    <xdr:pic>
      <xdr:nvPicPr>
        <xdr:cNvPr id="73" name="ID_F494314A717C4AC090968514237A29C8" descr="大艺展"/>
        <xdr:cNvPicPr>
          <a:picLocks noChangeAspect="1"/>
        </xdr:cNvPicPr>
      </xdr:nvPicPr>
      <xdr:blipFill>
        <a:blip r:embed="rId35"/>
        <a:stretch>
          <a:fillRect/>
        </a:stretch>
      </xdr:blipFill>
      <xdr:spPr>
        <a:xfrm>
          <a:off x="9691370" y="27632025"/>
          <a:ext cx="561975" cy="565150"/>
        </a:xfrm>
        <a:prstGeom prst="rect">
          <a:avLst/>
        </a:prstGeom>
      </xdr:spPr>
    </xdr:pic>
  </etc:cellImage>
  <etc:cellImage>
    <xdr:pic>
      <xdr:nvPicPr>
        <xdr:cNvPr id="74" name="ID_F706B4C4EFC84781A5402183B543B5BF" descr="节能减排"/>
        <xdr:cNvPicPr>
          <a:picLocks noChangeAspect="1"/>
        </xdr:cNvPicPr>
      </xdr:nvPicPr>
      <xdr:blipFill>
        <a:blip r:embed="rId36"/>
        <a:stretch>
          <a:fillRect/>
        </a:stretch>
      </xdr:blipFill>
      <xdr:spPr>
        <a:xfrm>
          <a:off x="9505950" y="29479875"/>
          <a:ext cx="662305" cy="654685"/>
        </a:xfrm>
        <a:prstGeom prst="rect">
          <a:avLst/>
        </a:prstGeom>
      </xdr:spPr>
    </xdr:pic>
  </etc:cellImage>
  <etc:cellImage>
    <xdr:pic>
      <xdr:nvPicPr>
        <xdr:cNvPr id="75" name="ID_3DF0F5126D994BE8BC2AE40A7C93C439" descr="三创赛"/>
        <xdr:cNvPicPr>
          <a:picLocks noChangeAspect="1"/>
        </xdr:cNvPicPr>
      </xdr:nvPicPr>
      <xdr:blipFill>
        <a:blip r:embed="rId37"/>
        <a:stretch>
          <a:fillRect/>
        </a:stretch>
      </xdr:blipFill>
      <xdr:spPr>
        <a:xfrm>
          <a:off x="9505950" y="30286325"/>
          <a:ext cx="566420" cy="544830"/>
        </a:xfrm>
        <a:prstGeom prst="rect">
          <a:avLst/>
        </a:prstGeom>
      </xdr:spPr>
    </xdr:pic>
  </etc:cellImage>
  <etc:cellImage>
    <xdr:pic>
      <xdr:nvPicPr>
        <xdr:cNvPr id="76" name="ID_E531B8A555694CBA8BE7FDA1C8CA1D1F" descr="科普"/>
        <xdr:cNvPicPr>
          <a:picLocks noChangeAspect="1"/>
        </xdr:cNvPicPr>
      </xdr:nvPicPr>
      <xdr:blipFill>
        <a:blip r:embed="rId38"/>
        <a:stretch>
          <a:fillRect/>
        </a:stretch>
      </xdr:blipFill>
      <xdr:spPr>
        <a:xfrm>
          <a:off x="9681845" y="30981650"/>
          <a:ext cx="695960" cy="706755"/>
        </a:xfrm>
        <a:prstGeom prst="rect">
          <a:avLst/>
        </a:prstGeom>
      </xdr:spPr>
    </xdr:pic>
  </etc:cellImage>
  <etc:cellImage>
    <xdr:pic>
      <xdr:nvPicPr>
        <xdr:cNvPr id="77" name="ID_417644AD517B41FD8376C64A08047DAB" descr="摄影"/>
        <xdr:cNvPicPr>
          <a:picLocks noChangeAspect="1"/>
        </xdr:cNvPicPr>
      </xdr:nvPicPr>
      <xdr:blipFill>
        <a:blip r:embed="rId39"/>
        <a:stretch>
          <a:fillRect/>
        </a:stretch>
      </xdr:blipFill>
      <xdr:spPr>
        <a:xfrm>
          <a:off x="9505950" y="31715075"/>
          <a:ext cx="595630" cy="591185"/>
        </a:xfrm>
        <a:prstGeom prst="rect">
          <a:avLst/>
        </a:prstGeom>
      </xdr:spPr>
    </xdr:pic>
  </etc:cellImage>
  <etc:cellImage>
    <xdr:pic>
      <xdr:nvPicPr>
        <xdr:cNvPr id="78" name="ID_AA7DC5EF59E648DBA6DF5EC900DF2374" descr="微电影"/>
        <xdr:cNvPicPr>
          <a:picLocks noChangeAspect="1"/>
        </xdr:cNvPicPr>
      </xdr:nvPicPr>
      <xdr:blipFill>
        <a:blip r:embed="rId40"/>
        <a:stretch>
          <a:fillRect/>
        </a:stretch>
      </xdr:blipFill>
      <xdr:spPr>
        <a:xfrm>
          <a:off x="9681845" y="32451675"/>
          <a:ext cx="652145" cy="622935"/>
        </a:xfrm>
        <a:prstGeom prst="rect">
          <a:avLst/>
        </a:prstGeom>
      </xdr:spPr>
    </xdr:pic>
  </etc:cellImage>
  <etc:cellImage>
    <xdr:pic>
      <xdr:nvPicPr>
        <xdr:cNvPr id="80" name="ID_72FF054DC63F42C9A1FAB10F977AF6AD" descr="年会"/>
        <xdr:cNvPicPr>
          <a:picLocks noChangeAspect="1"/>
        </xdr:cNvPicPr>
      </xdr:nvPicPr>
      <xdr:blipFill>
        <a:blip r:embed="rId41"/>
        <a:stretch>
          <a:fillRect/>
        </a:stretch>
      </xdr:blipFill>
      <xdr:spPr>
        <a:xfrm>
          <a:off x="9505950" y="33232725"/>
          <a:ext cx="652145" cy="661670"/>
        </a:xfrm>
        <a:prstGeom prst="rect">
          <a:avLst/>
        </a:prstGeom>
      </xdr:spPr>
    </xdr:pic>
  </etc:cellImage>
  <etc:cellImage>
    <xdr:pic>
      <xdr:nvPicPr>
        <xdr:cNvPr id="84" name="ID_0C2623C729E94A02974FF88E07B72579" descr="QQ20241028-213512"/>
        <xdr:cNvPicPr>
          <a:picLocks noChangeAspect="1"/>
        </xdr:cNvPicPr>
      </xdr:nvPicPr>
      <xdr:blipFill>
        <a:blip r:embed="rId42"/>
        <a:stretch>
          <a:fillRect/>
        </a:stretch>
      </xdr:blipFill>
      <xdr:spPr>
        <a:xfrm>
          <a:off x="10091420" y="6289675"/>
          <a:ext cx="452755" cy="445770"/>
        </a:xfrm>
        <a:prstGeom prst="rect">
          <a:avLst/>
        </a:prstGeom>
      </xdr:spPr>
    </xdr:pic>
  </etc:cellImage>
  <etc:cellImage>
    <xdr:pic>
      <xdr:nvPicPr>
        <xdr:cNvPr id="88" name="ID_E377BAA383D64C0DB99886C7DD414DAD" descr="QQ20241028-213755"/>
        <xdr:cNvPicPr>
          <a:picLocks noChangeAspect="1"/>
        </xdr:cNvPicPr>
      </xdr:nvPicPr>
      <xdr:blipFill>
        <a:blip r:embed="rId43"/>
        <a:stretch>
          <a:fillRect/>
        </a:stretch>
      </xdr:blipFill>
      <xdr:spPr>
        <a:xfrm>
          <a:off x="8997315" y="3568700"/>
          <a:ext cx="423545" cy="419100"/>
        </a:xfrm>
        <a:prstGeom prst="rect">
          <a:avLst/>
        </a:prstGeom>
      </xdr:spPr>
    </xdr:pic>
  </etc:cellImage>
  <etc:cellImage>
    <xdr:pic>
      <xdr:nvPicPr>
        <xdr:cNvPr id="89" name="ID_C72BFC8A59AB49C6BD203984A19BD5B5" descr="9"/>
        <xdr:cNvPicPr>
          <a:picLocks noChangeAspect="1"/>
        </xdr:cNvPicPr>
      </xdr:nvPicPr>
      <xdr:blipFill>
        <a:blip r:embed="rId44"/>
        <a:stretch>
          <a:fillRect/>
        </a:stretch>
      </xdr:blipFill>
      <xdr:spPr>
        <a:xfrm>
          <a:off x="8861425" y="6813550"/>
          <a:ext cx="472440" cy="478155"/>
        </a:xfrm>
        <a:prstGeom prst="rect">
          <a:avLst/>
        </a:prstGeom>
      </xdr:spPr>
    </xdr:pic>
  </etc:cellImage>
  <etc:cellImage>
    <xdr:pic>
      <xdr:nvPicPr>
        <xdr:cNvPr id="90" name="ID_205E1805F66142BDAC09BEDE4B22706E" descr="10"/>
        <xdr:cNvPicPr>
          <a:picLocks noChangeAspect="1"/>
        </xdr:cNvPicPr>
      </xdr:nvPicPr>
      <xdr:blipFill>
        <a:blip r:embed="rId45"/>
        <a:stretch>
          <a:fillRect/>
        </a:stretch>
      </xdr:blipFill>
      <xdr:spPr>
        <a:xfrm>
          <a:off x="8964295" y="7532370"/>
          <a:ext cx="502285" cy="481330"/>
        </a:xfrm>
        <a:prstGeom prst="rect">
          <a:avLst/>
        </a:prstGeom>
      </xdr:spPr>
    </xdr:pic>
  </etc:cellImage>
  <etc:cellImage>
    <xdr:pic>
      <xdr:nvPicPr>
        <xdr:cNvPr id="91" name="ID_B0D702244E0143BBAFCF655DD3243746" descr="纺织服装"/>
        <xdr:cNvPicPr>
          <a:picLocks noChangeAspect="1"/>
        </xdr:cNvPicPr>
      </xdr:nvPicPr>
      <xdr:blipFill>
        <a:blip r:embed="rId46"/>
        <a:stretch>
          <a:fillRect/>
        </a:stretch>
      </xdr:blipFill>
      <xdr:spPr>
        <a:xfrm>
          <a:off x="8931910" y="8155940"/>
          <a:ext cx="481330" cy="471805"/>
        </a:xfrm>
        <a:prstGeom prst="rect">
          <a:avLst/>
        </a:prstGeom>
      </xdr:spPr>
    </xdr:pic>
  </etc:cellImage>
  <etc:cellImage>
    <xdr:pic>
      <xdr:nvPicPr>
        <xdr:cNvPr id="92" name="ID_0A991AE173214571A9DF815F994C2C0D"/>
        <xdr:cNvPicPr/>
      </xdr:nvPicPr>
      <xdr:blipFill>
        <a:blip r:embed="rId47"/>
        <a:stretch>
          <a:fillRect/>
        </a:stretch>
      </xdr:blipFill>
      <xdr:spPr>
        <a:xfrm>
          <a:off x="9051925" y="361950"/>
          <a:ext cx="482600" cy="471805"/>
        </a:xfrm>
        <a:prstGeom prst="rect">
          <a:avLst/>
        </a:prstGeom>
        <a:noFill/>
        <a:ln w="9525">
          <a:noFill/>
        </a:ln>
      </xdr:spPr>
    </xdr:pic>
  </etc:cellImage>
  <etc:cellImage>
    <xdr:pic>
      <xdr:nvPicPr>
        <xdr:cNvPr id="93" name="ID_829E90CE05DD437EADEC666A00C55171" descr="化学竞赛"/>
        <xdr:cNvPicPr/>
      </xdr:nvPicPr>
      <xdr:blipFill>
        <a:blip r:embed="rId48"/>
        <a:stretch>
          <a:fillRect/>
        </a:stretch>
      </xdr:blipFill>
      <xdr:spPr>
        <a:xfrm>
          <a:off x="8935720" y="838200"/>
          <a:ext cx="482600" cy="478155"/>
        </a:xfrm>
        <a:prstGeom prst="rect">
          <a:avLst/>
        </a:prstGeom>
      </xdr:spPr>
    </xdr:pic>
  </etc:cellImage>
  <etc:cellImage>
    <xdr:pic>
      <xdr:nvPicPr>
        <xdr:cNvPr id="94" name="ID_3825058655F8462687D8A6DE0C10FFFF"/>
        <xdr:cNvPicPr/>
      </xdr:nvPicPr>
      <xdr:blipFill>
        <a:blip r:embed="rId49"/>
        <a:stretch>
          <a:fillRect/>
        </a:stretch>
      </xdr:blipFill>
      <xdr:spPr>
        <a:xfrm>
          <a:off x="9046845" y="1339850"/>
          <a:ext cx="482600" cy="471805"/>
        </a:xfrm>
        <a:prstGeom prst="rect">
          <a:avLst/>
        </a:prstGeom>
        <a:noFill/>
        <a:ln w="9525">
          <a:noFill/>
        </a:ln>
      </xdr:spPr>
    </xdr:pic>
  </etc:cellImage>
  <etc:cellImage>
    <xdr:pic>
      <xdr:nvPicPr>
        <xdr:cNvPr id="95" name="ID_7E877162EAFA48599E67F8A8B1F54155" descr="QQ20241028-181647"/>
        <xdr:cNvPicPr>
          <a:picLocks noChangeAspect="1"/>
        </xdr:cNvPicPr>
      </xdr:nvPicPr>
      <xdr:blipFill>
        <a:blip r:embed="rId50"/>
        <a:stretch>
          <a:fillRect/>
        </a:stretch>
      </xdr:blipFill>
      <xdr:spPr>
        <a:xfrm>
          <a:off x="8949690" y="2487295"/>
          <a:ext cx="462915" cy="466725"/>
        </a:xfrm>
        <a:prstGeom prst="rect">
          <a:avLst/>
        </a:prstGeom>
      </xdr:spPr>
    </xdr:pic>
  </etc:cellImage>
  <etc:cellImage>
    <xdr:pic>
      <xdr:nvPicPr>
        <xdr:cNvPr id="96" name="ID_652E6C167F184C5A830C8D7FB0D39F1E" descr="QQ20241028-213512"/>
        <xdr:cNvPicPr>
          <a:picLocks noChangeAspect="1"/>
        </xdr:cNvPicPr>
      </xdr:nvPicPr>
      <xdr:blipFill>
        <a:blip r:embed="rId42"/>
        <a:stretch>
          <a:fillRect/>
        </a:stretch>
      </xdr:blipFill>
      <xdr:spPr>
        <a:xfrm>
          <a:off x="8960485" y="3145790"/>
          <a:ext cx="432435" cy="426085"/>
        </a:xfrm>
        <a:prstGeom prst="rect">
          <a:avLst/>
        </a:prstGeom>
      </xdr:spPr>
    </xdr:pic>
  </etc:cellImage>
  <etc:cellImage>
    <xdr:pic>
      <xdr:nvPicPr>
        <xdr:cNvPr id="97" name="ID_212919F038524E0189E4FC893F28AEB1" descr="2"/>
        <xdr:cNvPicPr>
          <a:picLocks noChangeAspect="1"/>
        </xdr:cNvPicPr>
      </xdr:nvPicPr>
      <xdr:blipFill>
        <a:blip r:embed="rId51"/>
        <a:stretch>
          <a:fillRect/>
        </a:stretch>
      </xdr:blipFill>
      <xdr:spPr>
        <a:xfrm>
          <a:off x="9003030" y="3683000"/>
          <a:ext cx="509270" cy="504190"/>
        </a:xfrm>
        <a:prstGeom prst="rect">
          <a:avLst/>
        </a:prstGeom>
      </xdr:spPr>
    </xdr:pic>
  </etc:cellImage>
  <etc:cellImage>
    <xdr:pic>
      <xdr:nvPicPr>
        <xdr:cNvPr id="98" name="ID_50BD4BD3D9BF44C1B8CF64B88AF5FD76" descr="3"/>
        <xdr:cNvPicPr>
          <a:picLocks noChangeAspect="1"/>
        </xdr:cNvPicPr>
      </xdr:nvPicPr>
      <xdr:blipFill>
        <a:blip r:embed="rId52"/>
        <a:stretch>
          <a:fillRect/>
        </a:stretch>
      </xdr:blipFill>
      <xdr:spPr>
        <a:xfrm>
          <a:off x="9027160" y="5252720"/>
          <a:ext cx="461645" cy="450215"/>
        </a:xfrm>
        <a:prstGeom prst="rect">
          <a:avLst/>
        </a:prstGeom>
      </xdr:spPr>
    </xdr:pic>
  </etc:cellImage>
  <etc:cellImage>
    <xdr:pic>
      <xdr:nvPicPr>
        <xdr:cNvPr id="99" name="ID_9BC6CD6691724814A42DEA75AE5616D6" descr="7"/>
        <xdr:cNvPicPr>
          <a:picLocks noChangeAspect="1"/>
        </xdr:cNvPicPr>
      </xdr:nvPicPr>
      <xdr:blipFill>
        <a:blip r:embed="rId53"/>
        <a:stretch>
          <a:fillRect/>
        </a:stretch>
      </xdr:blipFill>
      <xdr:spPr>
        <a:xfrm>
          <a:off x="8994140" y="6318885"/>
          <a:ext cx="508635" cy="495935"/>
        </a:xfrm>
        <a:prstGeom prst="rect">
          <a:avLst/>
        </a:prstGeom>
      </xdr:spPr>
    </xdr:pic>
  </etc:cellImage>
  <etc:cellImage>
    <xdr:pic>
      <xdr:nvPicPr>
        <xdr:cNvPr id="100" name="ID_0E7B2B891F664C17B69BE5A6BCC30CD1"/>
        <xdr:cNvPicPr>
          <a:picLocks noChangeAspect="1"/>
        </xdr:cNvPicPr>
      </xdr:nvPicPr>
      <xdr:blipFill>
        <a:blip r:embed="rId54" r:link="rId55"/>
        <a:stretch>
          <a:fillRect/>
        </a:stretch>
      </xdr:blipFill>
      <xdr:spPr>
        <a:xfrm>
          <a:off x="9015095" y="7179945"/>
          <a:ext cx="426720" cy="390525"/>
        </a:xfrm>
        <a:prstGeom prst="rect">
          <a:avLst/>
        </a:prstGeom>
        <a:noFill/>
        <a:ln>
          <a:noFill/>
        </a:ln>
      </xdr:spPr>
    </xdr:pic>
  </etc:cellImage>
  <etc:cellImage>
    <xdr:pic>
      <xdr:nvPicPr>
        <xdr:cNvPr id="101" name="ID_B6C7E0ADE0274738A7C17BD4AD6674F3" descr="未来律师"/>
        <xdr:cNvPicPr>
          <a:picLocks noChangeAspect="1"/>
        </xdr:cNvPicPr>
      </xdr:nvPicPr>
      <xdr:blipFill>
        <a:blip r:embed="rId56"/>
        <a:stretch>
          <a:fillRect/>
        </a:stretch>
      </xdr:blipFill>
      <xdr:spPr>
        <a:xfrm>
          <a:off x="8927465" y="13860145"/>
          <a:ext cx="448310" cy="423545"/>
        </a:xfrm>
        <a:prstGeom prst="rect">
          <a:avLst/>
        </a:prstGeom>
      </xdr:spPr>
    </xdr:pic>
  </etc:cellImage>
  <etc:cellImage>
    <xdr:pic>
      <xdr:nvPicPr>
        <xdr:cNvPr id="102" name="ID_203B56983D8343DE933BEC9E9E21A02F" descr="模拟"/>
        <xdr:cNvPicPr>
          <a:picLocks noChangeAspect="1"/>
        </xdr:cNvPicPr>
      </xdr:nvPicPr>
      <xdr:blipFill>
        <a:blip r:embed="rId57"/>
        <a:stretch>
          <a:fillRect/>
        </a:stretch>
      </xdr:blipFill>
      <xdr:spPr>
        <a:xfrm>
          <a:off x="8879840" y="16427450"/>
          <a:ext cx="461010" cy="494030"/>
        </a:xfrm>
        <a:prstGeom prst="rect">
          <a:avLst/>
        </a:prstGeom>
      </xdr:spPr>
    </xdr:pic>
  </etc:cellImage>
  <etc:cellImage>
    <xdr:pic>
      <xdr:nvPicPr>
        <xdr:cNvPr id="103" name="ID_F6A7E8F753F34CC58CA658C7FAECFB84" descr="4"/>
        <xdr:cNvPicPr>
          <a:picLocks noChangeAspect="1"/>
        </xdr:cNvPicPr>
      </xdr:nvPicPr>
      <xdr:blipFill>
        <a:blip r:embed="rId58"/>
        <a:stretch>
          <a:fillRect/>
        </a:stretch>
      </xdr:blipFill>
      <xdr:spPr>
        <a:xfrm>
          <a:off x="8956040" y="18341340"/>
          <a:ext cx="461645" cy="451485"/>
        </a:xfrm>
        <a:prstGeom prst="rect">
          <a:avLst/>
        </a:prstGeom>
      </xdr:spPr>
    </xdr:pic>
  </etc:cellImage>
  <etc:cellImage>
    <xdr:pic>
      <xdr:nvPicPr>
        <xdr:cNvPr id="104" name="ID_13C597637D6E420EB84878FCE3999AED" descr="QQ20241028-214826"/>
        <xdr:cNvPicPr>
          <a:picLocks noChangeAspect="1"/>
        </xdr:cNvPicPr>
      </xdr:nvPicPr>
      <xdr:blipFill>
        <a:blip r:embed="rId59"/>
        <a:stretch>
          <a:fillRect/>
        </a:stretch>
      </xdr:blipFill>
      <xdr:spPr>
        <a:xfrm>
          <a:off x="8884920" y="18865850"/>
          <a:ext cx="466090" cy="485775"/>
        </a:xfrm>
        <a:prstGeom prst="rect">
          <a:avLst/>
        </a:prstGeom>
      </xdr:spPr>
    </xdr:pic>
  </etc:cellImage>
  <etc:cellImage>
    <xdr:pic>
      <xdr:nvPicPr>
        <xdr:cNvPr id="105" name="ID_903BD58BC45A48C8A3692B9A0CF87E19" descr="6"/>
        <xdr:cNvPicPr>
          <a:picLocks noChangeAspect="1"/>
        </xdr:cNvPicPr>
      </xdr:nvPicPr>
      <xdr:blipFill>
        <a:blip r:embed="rId60"/>
        <a:stretch>
          <a:fillRect/>
        </a:stretch>
      </xdr:blipFill>
      <xdr:spPr>
        <a:xfrm>
          <a:off x="8961755" y="19535775"/>
          <a:ext cx="496570" cy="465455"/>
        </a:xfrm>
        <a:prstGeom prst="rect">
          <a:avLst/>
        </a:prstGeom>
      </xdr:spPr>
    </xdr:pic>
  </etc:cellImage>
  <etc:cellImage>
    <xdr:pic>
      <xdr:nvPicPr>
        <xdr:cNvPr id="106" name="ID_2449D03991454A468EB28E863C33689F"/>
        <xdr:cNvPicPr>
          <a:picLocks noChangeAspect="1"/>
        </xdr:cNvPicPr>
      </xdr:nvPicPr>
      <xdr:blipFill>
        <a:blip r:embed="rId61"/>
        <a:stretch>
          <a:fillRect/>
        </a:stretch>
      </xdr:blipFill>
      <xdr:spPr>
        <a:xfrm>
          <a:off x="8529320" y="21962745"/>
          <a:ext cx="836295" cy="734060"/>
        </a:xfrm>
        <a:prstGeom prst="rect">
          <a:avLst/>
        </a:prstGeom>
        <a:noFill/>
        <a:ln w="9525">
          <a:noFill/>
        </a:ln>
      </xdr:spPr>
    </xdr:pic>
  </etc:cellImage>
  <etc:cellImage>
    <xdr:pic>
      <xdr:nvPicPr>
        <xdr:cNvPr id="107" name="ID_D018A987AE714038A4FA783DCF376652" descr="QQ20241028-204443"/>
        <xdr:cNvPicPr>
          <a:picLocks noChangeAspect="1"/>
        </xdr:cNvPicPr>
      </xdr:nvPicPr>
      <xdr:blipFill>
        <a:blip r:embed="rId62"/>
        <a:stretch>
          <a:fillRect/>
        </a:stretch>
      </xdr:blipFill>
      <xdr:spPr>
        <a:xfrm>
          <a:off x="8915400" y="23654385"/>
          <a:ext cx="484505" cy="472440"/>
        </a:xfrm>
        <a:prstGeom prst="rect">
          <a:avLst/>
        </a:prstGeom>
      </xdr:spPr>
    </xdr:pic>
  </etc:cellImage>
  <etc:cellImage>
    <xdr:pic>
      <xdr:nvPicPr>
        <xdr:cNvPr id="108" name="ID_923CBA353EB74239972E52FDBA4ADA2E"/>
        <xdr:cNvPicPr>
          <a:picLocks noChangeAspect="1"/>
        </xdr:cNvPicPr>
      </xdr:nvPicPr>
      <xdr:blipFill>
        <a:blip r:embed="rId63"/>
        <a:stretch>
          <a:fillRect/>
        </a:stretch>
      </xdr:blipFill>
      <xdr:spPr>
        <a:xfrm>
          <a:off x="9047480" y="24237950"/>
          <a:ext cx="429895" cy="485775"/>
        </a:xfrm>
        <a:prstGeom prst="rect">
          <a:avLst/>
        </a:prstGeom>
        <a:noFill/>
        <a:ln w="9525">
          <a:noFill/>
        </a:ln>
      </xdr:spPr>
    </xdr:pic>
  </etc:cellImage>
  <etc:cellImage>
    <xdr:pic>
      <xdr:nvPicPr>
        <xdr:cNvPr id="109" name="ID_722FEEED63A24D51AC84038B368ECB00" descr="QQ20241028-214113"/>
        <xdr:cNvPicPr>
          <a:picLocks noChangeAspect="1"/>
        </xdr:cNvPicPr>
      </xdr:nvPicPr>
      <xdr:blipFill>
        <a:blip r:embed="rId64"/>
        <a:stretch>
          <a:fillRect/>
        </a:stretch>
      </xdr:blipFill>
      <xdr:spPr>
        <a:xfrm>
          <a:off x="8870315" y="26605865"/>
          <a:ext cx="528955" cy="487045"/>
        </a:xfrm>
        <a:prstGeom prst="rect">
          <a:avLst/>
        </a:prstGeom>
      </xdr:spPr>
    </xdr:pic>
  </etc:cellImage>
  <etc:cellImage>
    <xdr:pic>
      <xdr:nvPicPr>
        <xdr:cNvPr id="110" name="ID_70A38CFFEBB041C3952B2275BFA386CF" descr="2"/>
        <xdr:cNvPicPr>
          <a:picLocks noChangeAspect="1"/>
        </xdr:cNvPicPr>
      </xdr:nvPicPr>
      <xdr:blipFill>
        <a:blip r:embed="rId51"/>
        <a:stretch>
          <a:fillRect/>
        </a:stretch>
      </xdr:blipFill>
      <xdr:spPr>
        <a:xfrm>
          <a:off x="9003030" y="30238700"/>
          <a:ext cx="557530" cy="551180"/>
        </a:xfrm>
        <a:prstGeom prst="rect">
          <a:avLst/>
        </a:prstGeom>
      </xdr:spPr>
    </xdr:pic>
  </etc:cellImage>
  <etc:cellImage>
    <xdr:pic>
      <xdr:nvPicPr>
        <xdr:cNvPr id="111" name="ID_6760715784444E0BA679B1560D27C76B" descr="挑战杯"/>
        <xdr:cNvPicPr>
          <a:picLocks noChangeAspect="1"/>
        </xdr:cNvPicPr>
      </xdr:nvPicPr>
      <xdr:blipFill>
        <a:blip r:embed="rId65"/>
        <a:stretch>
          <a:fillRect/>
        </a:stretch>
      </xdr:blipFill>
      <xdr:spPr>
        <a:xfrm>
          <a:off x="8812530" y="34932620"/>
          <a:ext cx="606425" cy="613410"/>
        </a:xfrm>
        <a:prstGeom prst="rect">
          <a:avLst/>
        </a:prstGeom>
      </xdr:spPr>
    </xdr:pic>
  </etc:cellImage>
  <etc:cellImage>
    <xdr:pic>
      <xdr:nvPicPr>
        <xdr:cNvPr id="112" name="ID_DDD43F98EF3943F88D7FB0D83D07BE95" descr="国际大赛"/>
        <xdr:cNvPicPr>
          <a:picLocks noChangeAspect="1"/>
        </xdr:cNvPicPr>
      </xdr:nvPicPr>
      <xdr:blipFill>
        <a:blip r:embed="rId66"/>
        <a:stretch>
          <a:fillRect/>
        </a:stretch>
      </xdr:blipFill>
      <xdr:spPr>
        <a:xfrm>
          <a:off x="8822055" y="35794950"/>
          <a:ext cx="593725" cy="584200"/>
        </a:xfrm>
        <a:prstGeom prst="rect">
          <a:avLst/>
        </a:prstGeom>
      </xdr:spPr>
    </xdr:pic>
  </etc:cellImage>
  <etc:cellImage>
    <xdr:pic>
      <xdr:nvPicPr>
        <xdr:cNvPr id="113" name="ID_336801BC3C38411787A461540C2A6F5E" descr="8"/>
        <xdr:cNvPicPr>
          <a:picLocks noChangeAspect="1"/>
        </xdr:cNvPicPr>
      </xdr:nvPicPr>
      <xdr:blipFill>
        <a:blip r:embed="rId21"/>
        <a:stretch>
          <a:fillRect/>
        </a:stretch>
      </xdr:blipFill>
      <xdr:spPr>
        <a:xfrm>
          <a:off x="8940800" y="43053000"/>
          <a:ext cx="662305" cy="680085"/>
        </a:xfrm>
        <a:prstGeom prst="rect">
          <a:avLst/>
        </a:prstGeom>
      </xdr:spPr>
    </xdr:pic>
  </etc:cellImage>
  <etc:cellImage>
    <xdr:pic>
      <xdr:nvPicPr>
        <xdr:cNvPr id="114" name="ID_266E2E9ABFF54AFEA200628AFB5010A5" descr="5"/>
        <xdr:cNvPicPr>
          <a:picLocks noChangeAspect="1"/>
        </xdr:cNvPicPr>
      </xdr:nvPicPr>
      <xdr:blipFill>
        <a:blip r:embed="rId67"/>
        <a:stretch>
          <a:fillRect/>
        </a:stretch>
      </xdr:blipFill>
      <xdr:spPr>
        <a:xfrm>
          <a:off x="8994140" y="26390600"/>
          <a:ext cx="489585" cy="478790"/>
        </a:xfrm>
        <a:prstGeom prst="rect">
          <a:avLst/>
        </a:prstGeom>
      </xdr:spPr>
    </xdr:pic>
  </etc:cellImage>
  <etc:cellImage>
    <xdr:pic>
      <xdr:nvPicPr>
        <xdr:cNvPr id="115" name="ID_BF2124FCAE7642C39E088B6CBE9EFCF0" descr="食品设计"/>
        <xdr:cNvPicPr>
          <a:picLocks noChangeAspect="1"/>
        </xdr:cNvPicPr>
      </xdr:nvPicPr>
      <xdr:blipFill>
        <a:blip r:embed="rId68"/>
        <a:stretch>
          <a:fillRect/>
        </a:stretch>
      </xdr:blipFill>
      <xdr:spPr>
        <a:xfrm>
          <a:off x="9027160" y="28809950"/>
          <a:ext cx="461010" cy="454660"/>
        </a:xfrm>
        <a:prstGeom prst="rect">
          <a:avLst/>
        </a:prstGeom>
      </xdr:spPr>
    </xdr:pic>
  </etc:cellImage>
</etc:cellImages>
</file>

<file path=xl/sharedStrings.xml><?xml version="1.0" encoding="utf-8"?>
<sst xmlns="http://schemas.openxmlformats.org/spreadsheetml/2006/main" count="1620" uniqueCount="580">
  <si>
    <t>2024年淮北师范大学学科与技能竞赛立项目录</t>
  </si>
  <si>
    <t>序号</t>
  </si>
  <si>
    <t>申报学院</t>
  </si>
  <si>
    <t>竞赛名称</t>
  </si>
  <si>
    <t>竞赛主办部门</t>
  </si>
  <si>
    <t>等级</t>
  </si>
  <si>
    <t>竞赛类型</t>
  </si>
  <si>
    <t>竞赛网址</t>
  </si>
  <si>
    <t>教育厅排行榜/高教排行榜</t>
  </si>
  <si>
    <t>竞赛形式</t>
  </si>
  <si>
    <t>面向专业</t>
  </si>
  <si>
    <t>分管领导</t>
  </si>
  <si>
    <t>项目具体负责人</t>
  </si>
  <si>
    <t>配套经费</t>
  </si>
  <si>
    <t>参赛要求</t>
  </si>
  <si>
    <t>赛程安排</t>
  </si>
  <si>
    <t>比赛内容</t>
  </si>
  <si>
    <t>法学院</t>
  </si>
  <si>
    <t>2024年安徽省大学生未来律师辩论赛</t>
  </si>
  <si>
    <t>安徽省教育厅</t>
  </si>
  <si>
    <t>省级</t>
  </si>
  <si>
    <t>B类</t>
  </si>
  <si>
    <t>https://zfxy.wxc.edu.cn/2019bls/main.psp</t>
  </si>
  <si>
    <t>三类</t>
  </si>
  <si>
    <t>教育厅排行榜</t>
  </si>
  <si>
    <t>现场竞技类</t>
  </si>
  <si>
    <t>法学</t>
  </si>
  <si>
    <t>巴青松</t>
  </si>
  <si>
    <t>王银河、冯岩</t>
  </si>
  <si>
    <t>立项资助</t>
  </si>
  <si>
    <t>校区法学专业本科生均可报名</t>
  </si>
  <si>
    <t xml:space="preserve">报名：5月15日下午17：00之前，比赛时间：5月23日报到，5月24日-5月26日  </t>
  </si>
  <si>
    <t>“四对四”团队对抗辩论，初赛循环赛制，复赛，半决赛，决赛实行淘汰赛制。</t>
  </si>
  <si>
    <t>2024年安徽省大学生模拟法庭比赛</t>
  </si>
  <si>
    <t>http://jyt.ah.gov.cn/tsdw/gdjyc/dxsxkhjnjs/40720709.html</t>
  </si>
  <si>
    <t>殷会鹏、王群</t>
  </si>
  <si>
    <t>参赛学生限于法学（含知识产权）专业本科学生。原则上每一学校以一对为限</t>
  </si>
  <si>
    <t>时间定于9月-11月举行，法庭辩论阶段集中比赛于11月2-3日进行。省赛共分7组进行循环赛。</t>
  </si>
  <si>
    <t>诉讼案件书状撰写、模拟法庭辩论</t>
  </si>
  <si>
    <t>化学与材料科学学院</t>
  </si>
  <si>
    <t>全国大学生化学实验创新设计大赛</t>
  </si>
  <si>
    <t>中国化学会、教育部高等学校国家级实验教学示范中心联席会</t>
  </si>
  <si>
    <t>国家级</t>
  </si>
  <si>
    <t>国家学科竞赛排行榜</t>
  </si>
  <si>
    <t>https://cid.nju.edu.cn/redirectActionIndex/0</t>
  </si>
  <si>
    <t>高教排行榜</t>
  </si>
  <si>
    <t>作品评比类</t>
  </si>
  <si>
    <t>化学、应用化学、材料化学、化学工程与工艺</t>
  </si>
  <si>
    <t>朱丽丽</t>
  </si>
  <si>
    <t>高  伟</t>
  </si>
  <si>
    <t xml:space="preserve">参赛对象为普通高等院校全日制在校本科生。且竞赛为团体赛，每个参赛队由3名选手组成，队长一名，指导教师1-2名。
</t>
  </si>
  <si>
    <t>报名及面试：12月21日-02月26日
区域赛：06月-07月
全国总决赛：07月-08月</t>
  </si>
  <si>
    <t>选择提交三类参赛作品，包括新创实验，改进实验（包括教学实验仪器创制和改进）以及科普实验，同时进行PPT答辩。</t>
  </si>
  <si>
    <t>2024年全国大学生化工设计竞赛</t>
  </si>
  <si>
    <t>中国化工学会、中国化工教育协会、教育部高等学校化工类专业教学指导委员会</t>
  </si>
  <si>
    <t>B类、国家学科竞赛排行榜</t>
  </si>
  <si>
    <t>http://iche.zju.edu.cn/</t>
  </si>
  <si>
    <t>教育厅排行榜+高教排行榜</t>
  </si>
  <si>
    <t>徐  蕴</t>
  </si>
  <si>
    <t>参赛者为全日制在校本科生。以团队形式参赛，每队5人，设队长一人。每位学生只允许参加一个参赛队</t>
  </si>
  <si>
    <t>报名时间为 3 月 1 日～3 月 31 日，自获准参赛日至 7 月 20 日为参赛团队实施设计、完成初赛作品的工作时间。自 8 月 10 日至 8 月 15 日为全国总决赛团队修改、完成决赛作品的工作时间。</t>
  </si>
  <si>
    <t>初赛提交作品进行评审，决赛需提交作品并进行口头报告和现场答辩。</t>
  </si>
  <si>
    <t>全国大学生化工实验大赛</t>
  </si>
  <si>
    <t>中国化工教育协会</t>
  </si>
  <si>
    <t>http://www.cteic.com/index.html</t>
  </si>
  <si>
    <t>立项自筹</t>
  </si>
  <si>
    <t>参赛选手为高等学校化工类及相关专业全日制在校本科生，以学校为单位组队参赛。每所学校不超过1支队伍进入全国总决赛。</t>
  </si>
  <si>
    <t>华东赛区各高校比赛队伍请于5月24日前报名，7月12日报道，7月13日-7月15日比赛</t>
  </si>
  <si>
    <t>大赛内容以《高等学校本科化工类专业教学质量国家标准》的相关要求为基础。本届大赛的赛题范围包括（A）化工原理理论、（B）化工单元仿真操作和分析、（C）化工原理实验三部分内容。</t>
  </si>
  <si>
    <t>2024年安徽省第四届大学生化学竞赛赛项规程</t>
  </si>
  <si>
    <t>http://jyt.ah.gov.cn/tsdw/gdjyc/dxsxkhjnjs/40705472.html</t>
  </si>
  <si>
    <t>孟令国</t>
  </si>
  <si>
    <t>陈高礼</t>
  </si>
  <si>
    <t>全省各高等院校在校相关专业本、专科生，各参赛高校在初赛的基础上选派一个代表队，每队由3~5名参赛选手、1名指导老师（同时兼任联系人）组成。</t>
  </si>
  <si>
    <t>于2024年6月22日上午9：00~11：00进行化学竞赛的理论考试，初赛地点为各参赛高校，由高校自行组织。2024年7月26~28日，7月26日晚笔试，7月27日全天实验操作考试。</t>
  </si>
  <si>
    <t>无机化学和有机化学基础理论及化学实验操作（含相关仪器表征分析）、实验室安全基础知识。</t>
  </si>
  <si>
    <t>计算机科学与技术学院</t>
  </si>
  <si>
    <t>2024年全国大学生电子设计竞赛</t>
  </si>
  <si>
    <t>教育部高等教育司和信息产业部人事司、安徽省教育厅</t>
  </si>
  <si>
    <t>A类、国家学科竞赛排行榜</t>
  </si>
  <si>
    <t>http://nuedc.xjtu.edu.cn/</t>
  </si>
  <si>
    <t>二类</t>
  </si>
  <si>
    <t>计算机类各专业</t>
  </si>
  <si>
    <t>郑颖</t>
  </si>
  <si>
    <t>于雷、袁慧宇</t>
  </si>
  <si>
    <t>包括（不限于）电子电气类相关专业（电子、信息、计算机、自动化、电气等）在校本科生。</t>
  </si>
  <si>
    <t>报名：3月-5月。
校内培训：6月-7月
3、作品制作： 8月前完成制作。
4、作品测评：8月中旬。</t>
  </si>
  <si>
    <t>如果比赛形式不变的话，比赛内容为根据主题制作作品，
如果比赛形式变化，比赛将变成命题式，由专家组命题，学生在规定时间内制作完成作品。
作品测评，将在指定时间指定地点进行，预计在广州华南理工大学五山校区。</t>
  </si>
  <si>
    <t>2024年蓝桥杯全国软件和信息技术专业人才大赛</t>
  </si>
  <si>
    <t>工业和信息化部人才交流中心</t>
  </si>
  <si>
    <t>https://dasai.lanqiao.cn/</t>
  </si>
  <si>
    <t>所有专业</t>
  </si>
  <si>
    <t>高向军</t>
  </si>
  <si>
    <t>具有正式全日制学籍并且符合相关科目报名要求的研究生、本科生，以个人为单位进行比赛。</t>
  </si>
  <si>
    <t>院校报名时间：2025年10月7日—2025年12月15日。
省赛时间：2024年4月。
决赛时间：2024年6月中上旬。</t>
  </si>
  <si>
    <t>在限定的五个小时内完成客观题和技术开发题。</t>
  </si>
  <si>
    <t>2024年ACM-ICPC国际大学生程序设计大赛</t>
  </si>
  <si>
    <t>国际计算机协会</t>
  </si>
  <si>
    <t>https://icpc.global/</t>
  </si>
  <si>
    <t>黄侠剑</t>
  </si>
  <si>
    <t>具有较强的编程算法能力，参加校内选拔</t>
  </si>
  <si>
    <t>报名：全年
校赛：10月至11月
省赛/区域赛：全年
全国总决赛：1月、12月
3月份训练赛
5月份省赛、邀请赛
9月份网络赛
10月份到12月份区域赛
12月份到1月份决赛</t>
  </si>
  <si>
    <t>团队合作按规定完成程序设计算法题</t>
  </si>
  <si>
    <t>2024年中国大学生计算机设计大赛（含省赛）</t>
  </si>
  <si>
    <t>教育部大学计算机课程教学指导委员会/安
徽省教育厅</t>
  </si>
  <si>
    <t>http://jsjds.blcu.edu.cn/</t>
  </si>
  <si>
    <t>对该赛事感兴趣的校区本科生均可报名参加</t>
  </si>
  <si>
    <t xml:space="preserve">校级赛与省级赛：3月～5月（上推国赛作品数据的提交截止日期为5月30日）国赛决赛与颁奖时间：7月～8月。
</t>
  </si>
  <si>
    <t>大赛内容以各赛道具体通知以及每年公布主题为准</t>
  </si>
  <si>
    <t>2024年全国大学生信息安全竞赛（含省赛）</t>
  </si>
  <si>
    <t>教育部高等学校信息安全专业教学指导委员会</t>
  </si>
  <si>
    <t>http://www.ciscn.cn/</t>
  </si>
  <si>
    <t>信息安全和网络工程</t>
  </si>
  <si>
    <t>杨忆、郭宇燕</t>
  </si>
  <si>
    <t>计算机、电信、大数据等相关专业本科生均可报名，对网络信息安全感兴趣，有扎实的编程基础、良好的动手实践能力均可报名。QQ：76212788</t>
  </si>
  <si>
    <t>初赛报名：4月27日–5月25日
初赛：5月27日–5月28日
分区赛：6月3日–6月25日
决赛：7月下旬</t>
  </si>
  <si>
    <t>团队合作打CTF、AWD等比赛。内容涉及Web安全、逆向工程、PWN和密码学等安全相关技术。</t>
  </si>
  <si>
    <t>2024年全国大学生智能汽车竞赛</t>
  </si>
  <si>
    <t>教育部、财政部“质量工程”支持</t>
  </si>
  <si>
    <t>http://www.smartcarrace.com/</t>
  </si>
  <si>
    <t>智能科学与技术、计算机科学与技术</t>
  </si>
  <si>
    <t>陈吕强</t>
  </si>
  <si>
    <t>对该赛事感兴趣的校区本科生均可报名参加，通过QQ群号报名，再通过培训选拔确定备赛队员</t>
  </si>
  <si>
    <t>校赛：5月份
正式参赛报名：5月1日-6月15日
省赛/区域赛：7月中旬
全国总决赛：8月中下旬
室外赛区域赛/总决赛：11~12月</t>
  </si>
  <si>
    <t>制作模型汽车按照规定赛道行驶</t>
  </si>
  <si>
    <t>2024年全国大学生信息安全与对抗技术竞赛</t>
  </si>
  <si>
    <t>中国兵工学会信息安全与对抗专业委员会</t>
  </si>
  <si>
    <t>https://www.isclab.org.cn/</t>
  </si>
  <si>
    <t>1.参赛选手为高等学校中有正式学籍的全日制学生，以学校为单位3人组队。2.参赛队长参加ISCC2024个人挑战赛，取得赛区个人挑战赛一等奖成绩。3.同一学校的参赛队伍数量暂定不超过3组。</t>
  </si>
  <si>
    <t>预报名时间9-10月 具体时间及时关注官网通知。</t>
  </si>
  <si>
    <t>竞赛分为线上个人挑战赛和线下分组对抗赛两个环节，个人挑战赛以典型的信息系统——计算机信息网络为竞赛内容和考察重点，分为BASIC、WEB、REVERSE、PWN、MISC、REALITY六个关卡。关卡考察内容涉及WEB知识、ASP/PHP脚本、缓冲区溢出、软件脱壳破解、系统漏洞利用、社会工程学等信息安全知识 。</t>
  </si>
  <si>
    <t>2024年安徽省大数据与人工智能应用竞赛</t>
  </si>
  <si>
    <t>http://jyt.ah.gov.cn/tsdw/gdjyc/dxsxkhjnjs/40714393.html</t>
  </si>
  <si>
    <t>技能赛/作品赛</t>
  </si>
  <si>
    <t>数据科学与大数据技术，智能科学与技术，计算机科学与技术</t>
  </si>
  <si>
    <t>范祺</t>
  </si>
  <si>
    <t>本次大赛中，所有赛道均需通过各学校校赛选拔以后才能报名参赛。</t>
  </si>
  <si>
    <t>2024年6-9月：各参赛学校组织相关校赛，选拔推荐优秀参赛项目和参赛选手；2024年9月：通过比赛官网报名参加网络赛；2024年10月26-27日在合肥幼儿师范高等专科学校进行现场赛</t>
  </si>
  <si>
    <t>（1）大数据赛道
1.首先，参赛选手在指定时间内参加网络赛，通过网络赛的队伍方可进入现场赛。
2.之后，在现场赛，软件组为每支队伍配置三台计算机，参赛队根据题目要求完成竞赛内容，最后裁判根据各队的答题情况和评分标准进行判分决定其成绩；创意组裁判根据各队答辩时的作品水平与答辩情况决定其成绩。
（2）人工智能赛道
1.参赛选手在指定的时间内参加网络赛，通过网络赛的队伍方可进入现场赛。
2.在现场赛，参赛队根据题目要求完成竞赛内容，最后裁判根据各队的答题情况和评分标准进行判分决定其成绩。</t>
  </si>
  <si>
    <t>2024年安徽省高校物联网应用创新大赛</t>
  </si>
  <si>
    <t>http://jyt.ah.gov.cn/tsdw/gdjyc/dxsxkhjnjs/40694714.html</t>
  </si>
  <si>
    <t>现场竞技</t>
  </si>
  <si>
    <t>伏明兰</t>
  </si>
  <si>
    <t>全省各高等院校在校大学生（含高职高专、本科、研究生），参赛选手不受性别、年龄、学历、国籍和民族限制，每支参赛队队员不超过3人（其中技能赛②物联网感知、③嵌入式技术要求每支参赛队伍队员2人），指导教师不超过2人</t>
  </si>
  <si>
    <t xml:space="preserve">4月12日前各校校级初赛4月12日大赛报名4月21日前大赛环境审核4月28日大赛提交材料5月11-12日技能赛决赛5月16-17技能赛决赛5月18日19日作品赛和其他技能赛决赛报到，比赛
</t>
  </si>
  <si>
    <t>大赛分初赛（校内选拔赛）和决赛（省级赛）两个阶段。各参赛学校各自独立进行大赛的初赛，选拔和推荐本校参加大赛决赛的参赛作品和队伍。决赛在安徽大学进行，参赛队员在大赛设置的比赛场所参加比赛。专家和评委在仲裁委员会监督下，现场对各参赛队进行评分。</t>
  </si>
  <si>
    <t>安徽省机器人大赛（单片机与嵌入式系统赛道E平台、机器人赛道）</t>
  </si>
  <si>
    <t>https://www.ahjsjjy.com/index.html#/home</t>
  </si>
  <si>
    <t>现场赛</t>
  </si>
  <si>
    <t>参赛对象：当年度安徽省在校大学生；
组队要求：每支参赛队由1-3名同学组成；各参赛队设指导教师1-2名，每校设领队1名；每名指导教师最多只能以第   一指导教师身份（含独立指导）指导2项，指导的队伍总数不宜超过4项。大学组各高校二级教学单位每个竞赛项目参赛队数≤2支；</t>
  </si>
  <si>
    <t>报名时间 ：四月初比赛时间：2024年5月24日</t>
  </si>
  <si>
    <t>RoboCup仿真2D比赛
RoboCup仿真3D比赛
仿人机器人多人舞蹈比赛
仿人机器人短跑比赛
仿人机器人障碍跑比赛
轮式机器人救援赛
机器视觉搬运赛
服务机器人比赛
足球机器人标准平台挑战赛</t>
  </si>
  <si>
    <t>2024年安徽省大学生网络与分布式系统创新设计大赛</t>
  </si>
  <si>
    <t>http://jyt.ah.gov.cn/tsdw/gdjyc/dxsxkhjnjs/40694707.html</t>
  </si>
  <si>
    <t>线上和线下</t>
  </si>
  <si>
    <t>网络工程、信息安全、数据科学与大数据</t>
  </si>
  <si>
    <t>孙梅</t>
  </si>
  <si>
    <t>全省各高等院校在校大学生（含本科、高职高专、研究生）。</t>
  </si>
  <si>
    <t>校赛：4月10日前，报名：4月10日，决赛：5月17-5月18日。</t>
  </si>
  <si>
    <t>比赛分为创意赛、技能赛两种类型，创意赛采用作品评审及答辩方式开展，技能赛通过技能操作进行包括四个项目①大数据应用、②区块链技术应用、③龙架构容器云技术与应用、④网络漏洞挖掘与防范。</t>
  </si>
  <si>
    <t>物理与电子信息学院</t>
  </si>
  <si>
    <t>全国大学生电子设计竞赛</t>
  </si>
  <si>
    <t>电子信息工程、通信工程</t>
  </si>
  <si>
    <t>黄克</t>
  </si>
  <si>
    <t>马清峰</t>
  </si>
  <si>
    <t>如果毕竟形式不变的话，比赛内容为根据主题制作作品，
如果毕竟形式变化，比赛将变成命题式，由专家组命题，学生在规定时间内制作完成作品。
作品测评，将在指定时间指定地点进行，预计在广州华南理工大学五山校区。</t>
  </si>
  <si>
    <t>2024年全国大学生物理实验竞赛（创新）</t>
  </si>
  <si>
    <t>国家级实验教学示范中心联席会物理学科组、全国高等学校实验物理教学研究会、教育部大学物理课程教学指导委员会大学物理实验专项委员会、中国物理学会物理教学委员会、全国大学生物理实验竞赛组织委员会</t>
  </si>
  <si>
    <t>http://wlsycx.moocollege.com/</t>
  </si>
  <si>
    <t>物理学（师范）、光电信息科学与工程</t>
  </si>
  <si>
    <t>刘树龙、路彦峰</t>
  </si>
  <si>
    <t>机械、土木、自动化、通信、环境、材料、计算机等理工类专业大一和大二在校本科生都可以报，加QQ群：748361025</t>
  </si>
  <si>
    <t>初赛比赛时间一般为9月中旬，决赛一般为11月，4月开始报名</t>
  </si>
  <si>
    <t>团队合作按规定完成装置搭建和论文</t>
  </si>
  <si>
    <t>全国大学生光电设计竞赛</t>
  </si>
  <si>
    <t>中国光学学会</t>
  </si>
  <si>
    <t>http://opt.zju.edu.cn/gdjs/</t>
  </si>
  <si>
    <t>牟福生、周钊</t>
  </si>
  <si>
    <t>光电、电信、自动化、计算机相关专业均可报名，对光学、智能小车软硬件控制有兴趣，并具备良好的备赛精神和实践能力的同学，欢迎报名加入南工光电战队。</t>
  </si>
  <si>
    <t>报名：4月10日-4月30日
校赛：5月20日-6月10日
东南赛：7月28日-8月1日
全国总决赛：8月25日-8月28日
东南赛比赛时间一般为7月底，6月下旬开始报名</t>
  </si>
  <si>
    <t xml:space="preserve">方案设计+实物制作，现场及PPT路演 </t>
  </si>
  <si>
    <t>安徽省机器人大赛（单片机与嵌入式系统赛道ABC）</t>
  </si>
  <si>
    <t>作品评比</t>
  </si>
  <si>
    <t>苗曙光</t>
  </si>
  <si>
    <t>报名截止日期：2024年4月15日
竞赛举办日期：初赛2024年4月27日，决赛5月25日至26日。</t>
  </si>
  <si>
    <t>竞赛模式：本届初赛采用“最小系统板+功能模块”的组合方式；决赛统一竞赛平台（AH-HL-01或MK-DQ-01训练系统）完成竞赛。</t>
  </si>
  <si>
    <t>2024年全国大学生金相技能大赛</t>
  </si>
  <si>
    <t>教育部高等学校材料类专业教学指导委员会</t>
  </si>
  <si>
    <t>https://www.jxds.tech/</t>
  </si>
  <si>
    <t>材料类</t>
  </si>
  <si>
    <t>李强，李明</t>
  </si>
  <si>
    <t>校区本科生均可报名</t>
  </si>
  <si>
    <t>比赛时间一般为8月中旬，4月开始报名</t>
  </si>
  <si>
    <t>个人按规定完成金属表面磨抛及观察内容</t>
  </si>
  <si>
    <t>李峥</t>
  </si>
  <si>
    <t>全省各高等院校在校大学生（含高职高专、本科、研究生）</t>
  </si>
  <si>
    <t>初赛：4月12日前，报名：4月12日，决赛：5月11日-5月19日。</t>
  </si>
  <si>
    <t>比赛分为作品赛、技能赛两种类型，作品赛主题为智能互联与智慧生活，提交具有物联网功能的软硬件作品，技能赛需现场完成指定要求的技术任务。</t>
  </si>
  <si>
    <t>2024年安徽省大学生物理学术竞赛（CUPT）</t>
  </si>
  <si>
    <t>http://jyt.ah.gov.cn/tsdw/gdjyc/dxsxkhjnjs/40698161.html</t>
  </si>
  <si>
    <t>徐士涛、陈英明</t>
  </si>
  <si>
    <t>安徽省内本科院校在校本科生都可报名组队参赛，无专业限制</t>
  </si>
  <si>
    <t>竞赛比赛时间为2024年4月19日-4月21日</t>
  </si>
  <si>
    <t>竞赛以普通话为工作语言，以团队辩论的方式进行</t>
  </si>
  <si>
    <t>全国周培源大学生力学竞赛（含省赛）</t>
  </si>
  <si>
    <t>教育部高等学校力学基础课程教学指导分委
员会、中国力学学会、周培源基金会/安徽省
教育厅</t>
  </si>
  <si>
    <t>http://zpy.cstam.org.cn/index.aspx</t>
  </si>
  <si>
    <t>李宏、杨远贵</t>
  </si>
  <si>
    <t>各省、自治区、直辖市以及港澳台地区年龄在30周岁(含)以下(竞赛当年12月底不满31周岁)的在校大学专科、本科及研究生均可报名参加。由高等学校（研究所）直接向所在省、市、自治区或特区竞赛分组织委员会报名。具体报名事宜见当年通知，或者访问竞赛网站 （网址：http://zpy.cstam.org.cn）。</t>
  </si>
  <si>
    <t>2025年4月10日前通过所在学校（研究所）或个人直接向所在省、直辖市、自治区力学学会报名。竞赛将于 2025 年5月21 日(星期日)上午8:30-12:00 举行，在各地设立考场，学生可自行选择就近考场。</t>
  </si>
  <si>
    <t>周培源大学生力学竞赛每两年举行一次。个人赛采用闭卷笔试方式，试题覆盖理论力学、材料力学（含实验）等内容。团体赛“理论设计与操作”部分，具体要求参见竞赛规则；团体赛“基础力学实验”为综合实验，具体要求参见竞赛规则</t>
  </si>
  <si>
    <t>经济与管理学院</t>
  </si>
  <si>
    <t>“创新创业杯”全国管理决策模拟大赛</t>
  </si>
  <si>
    <t>全国管理决策模拟大赛组委会</t>
  </si>
  <si>
    <t>http://www.erp-edu.cn/</t>
  </si>
  <si>
    <t>不在高教排行榜</t>
  </si>
  <si>
    <t>经济类、管理类</t>
  </si>
  <si>
    <t>王秀芹</t>
  </si>
  <si>
    <t>徐祖迎</t>
  </si>
  <si>
    <t>参赛者必须是具有正式学籍的各类高等院校的在校学生，不限学历、学位、专业。赛事以学生组队形式参加。每队参赛队员一般由3人组成，少于3人的特殊情况需要通过组委会的审查方可参加竞赛，每个学生至多参加一个队。每队配备至少1名指导老师，同一位老师可以指导多个队。</t>
  </si>
  <si>
    <t>大区赛开始后，报名参赛的成员不能中途变更。比赛采取分组淘汰制，分组规则由组委会根据各学校报名情况及比赛进程确定。</t>
  </si>
  <si>
    <t>校赛、省赛、大区赛、大区复活赛、全国半决赛、全国总决赛各进行6个虚拟年度（即6个轮次）的企业经营决策。各参赛队分别经营一家虚拟企业，各队根据现代企业管理知识对该企业每个虚拟年度做出一系列的经营决策，与同一行业的其他虚拟企业竞争。各队的决策数据通过企业经营虚拟仿真软件系统处理后，由该系统根据公司销售收入、每股收益、投资回报率、债券评级、股票市值、战略评分共六大要素自动评分，作为比赛成绩。</t>
  </si>
  <si>
    <t>2024年安徽省大学生企业管理技能大赛</t>
  </si>
  <si>
    <t>https://glds.aufe.edu.cn/</t>
  </si>
  <si>
    <t>孙浩</t>
  </si>
  <si>
    <t>安徽省各高校全日制本科生或专科生，本科生参加本科组，专科生参加高职组。采取组队参赛方式。</t>
  </si>
  <si>
    <t>校内初赛2024年9月30日前结束，决赛时间：2024年10月20日</t>
  </si>
  <si>
    <t>采用最新版企业竞争模拟软件进行虚拟企业模拟运营，最后根据各方面经营业绩评定综合成绩。</t>
  </si>
  <si>
    <t>全国大学生市场调查分析大赛（含
省赛）</t>
  </si>
  <si>
    <t>教育部高等学校统计学类专业教学指导委员会、中国商业统计学会</t>
  </si>
  <si>
    <t>http://www.china-cssc.org/list-58-1.html</t>
  </si>
  <si>
    <t>吴宏伟</t>
  </si>
  <si>
    <t>大赛设本科组组别：知识赛主要考核学生对于基本理论和基础知识、技能的掌握程度。实践赛包含书面报告+展示答辩两个部分，主要考察学生理论结合实际的能力、解决实际问题的能力和综合展示能力。</t>
  </si>
  <si>
    <t>知识赛，2025年11月1日至11月25日举行。
校赛，2024年3月30日前组织完成。 
企业命题赛，2024年4月15日前完成。 
省赛，2024年4月30日前完成。 
全国总决赛，于2024年5月</t>
  </si>
  <si>
    <t>团队合作按规定完成报告和PPT展示</t>
  </si>
  <si>
    <t>2024年中国大学生服务外包创新创业大赛</t>
  </si>
  <si>
    <t>教育部、商务部、无锡市政府</t>
  </si>
  <si>
    <t>http://www.fwwb.org.cn/</t>
  </si>
  <si>
    <t>经济学、管理学、计算机科学</t>
  </si>
  <si>
    <t>张浩、薛梅</t>
  </si>
  <si>
    <t>参赛队伍均来自中国国内高等院校，以本科生为主，自由组队。</t>
  </si>
  <si>
    <t>全国赛决赛定于 2024 年 8 月 7 日-9 日</t>
  </si>
  <si>
    <t>大赛开放方式竞赛，经过报名参赛、自主选题、分散备赛和集中答辩的环节，评选出相应的优秀团队。大赛在选题上呼应服务外包产业，关注服务科学；在形式上，注重学生的团队协作，在虚拟的商业环境中解决问题。赛题一方面来源于现代服务产业企业的现实需求，鼓励学生综合考虑业务模型、技术方案、商业运营等各种因素，提供完整方案，立足实际情况创新应用；另一方面，大赛还鼓励参赛团队提出有创造力的创意项目，在优秀方案的基础上实现创业，增强大学生的创新创业意识。在评审环节过程与结果并重，增强能力培养导向，尤其关注团队的综合素质、学习能力与问题解决能力。</t>
  </si>
  <si>
    <t>2024年全国大学生物流设计大赛（含省赛）</t>
  </si>
  <si>
    <t>http://www.clpp.org.cn/html/competition/</t>
  </si>
  <si>
    <t>经济学、管理学、工学、理学</t>
  </si>
  <si>
    <t>余利娥、师亚玲</t>
  </si>
  <si>
    <t xml:space="preserve">  参赛对象为正式录取的全日制物流类及相关专业本科在校生。比赛以队为单位，每队5人，且每队至少包含2名物流类专业（物流管理、物流工程、采购管理、供应链管理专业）学生，队员不得同时加入多支参赛队。组队可跨年级、专业，但不得跨校。每队至少由一名教师作为主领队兼指导教师，负责赛前辅导和参赛的组织工作。</t>
  </si>
  <si>
    <t>大赛分为初赛、复赛和决赛三个阶段。未参加上一阶段比赛的参赛队不得进入下一阶段比赛。各赛段时间安排为：报名：2025年11月24日-12月21日，参赛队需登陆竞赛官网wlsjds.clpp.org.cn报名取得参赛资格。每所学校限报2支参赛队。报名结束后竞赛组委会将在官网公示取得参赛资格的队伍名单。 初赛：2025年12月22日-2024年2月22日。
复赛：2024年2月23日-4月15日。
决赛：2024年4月16日-5月28日</t>
  </si>
  <si>
    <t xml:space="preserve"> 大赛案例于2025年11月24日在官网www.clpp.org.cn公布。参赛队需在大赛案例中自主选择不超过5个案例进行设计，形成完整的设计方案，并在规定时间内按相关要求上传至大赛官方网站wlsjds.clpp.org.cn，设计方案可以是文字材料、数学模型、软件或工程设计等。入围决赛的参赛队，将参加在决赛承办地（另行通知）举行的现场答辩。</t>
  </si>
  <si>
    <t>安徽省高校大学生金融投资创新大赛</t>
  </si>
  <si>
    <t>https://tzds.aufe.edu.cn/</t>
  </si>
  <si>
    <t>柳晓明</t>
  </si>
  <si>
    <t>普通高校全日制在校大学生均可报名参加比赛。</t>
  </si>
  <si>
    <t>比赛时间：2024年3月25日—5月10日。</t>
  </si>
  <si>
    <t>大赛参赛项目类型有4类：股票虚拟仿真交易、金融投资策略设计、公司上市可行性分析和金融科技产品设计。</t>
  </si>
  <si>
    <t>安徽省大学生财税技能大赛</t>
  </si>
  <si>
    <t>http://jyt.ah.gov.cn/tsdw/gdjyc/dxsxkhjnjs/40715555.html</t>
  </si>
  <si>
    <t>现场竞技类+作品评比类</t>
  </si>
  <si>
    <t>会计学，审计学，经管其他专业</t>
  </si>
  <si>
    <t>李莹</t>
  </si>
  <si>
    <t>安徽省本科、高职在校学生均可参赛。</t>
  </si>
  <si>
    <t>技能赛初赛阶段初赛时间：2024年9月10日—2024年10月11日，技能赛决赛暂定时间：2024年10月27日。</t>
  </si>
  <si>
    <t>竞赛分为案例赛和技能赛，包括初赛和决赛两个环节。</t>
  </si>
  <si>
    <t>安徽省大学生创新创业ERP管理大赛</t>
  </si>
  <si>
    <t>http://jyt.ah.gov.cn/tsdw/gdjyc/dxsxkhjnjs/40703833.html</t>
  </si>
  <si>
    <t>管理学、经济学</t>
  </si>
  <si>
    <t>冯一纲</t>
  </si>
  <si>
    <t>安徽省内高校的全日制在校本、专科生，均可组队参赛。各校通过校园赛，遴选确定1-3支参赛队伍参加决赛，参赛队由所在学校安排1名专门负责老师担任领队统一向大赛组委会报名，不接受个人报名。比赛以团队为单位，组队可跨年级、专业，但不得跨校，（参赛团队由4人组成），参赛成员仅允许参与一支队伍进行报名参赛；每队不能超过2名教师作为指导教师，原则上同一指导老师最多指导2支参赛队伍，负责赛前辅导和参赛的组织工作。</t>
  </si>
  <si>
    <t>大赛分为校园赛、水平测试、省决赛三个阶段。2024年5月中旬前 校园赛 2024/5/1 水平测试2024/5/20 省赛报名截止2024年 6月中旬总决赛（本科组）（高职组）</t>
  </si>
  <si>
    <t>赛项立足实际工作场景，重点考核选手企业经营管理综合职业能力和数智化素养。参赛学生根据企业背景资料，利用竞赛平台模拟企业从信息化经营模拟阶段到数字化经营模拟阶段的全过程。竞赛分为四个岗位：项目总监、运营总监、营销总监、人力资源总监，协同完成四个年度企业经营活动。信息化经营模拟阶段主要考察团队战略目标的确定、分析、选择与评价、实施、控制等企业战略管理基本能力，运营规划、质量管理及营销、供应链、财务管理等企业运营管理能力。团队依据PDCA理论，采用规划与模拟经营相结合的方式，综合展现团队项目管理能力及信息化管理素养。数字化经营模拟阶段主要考察团队利用智能算法、RPA机器人、数据可视化分析等数字化技术，进行企业数字化管理与协同、数字信息分析与决策，使企业生产、加工、贮存、人力、营销等管理活动得以转型。
比赛模拟经营年数4年16季度，考试时长480分钟，每支参赛团队的4名队员共同完成，以第四年的系统分数排名顺序确定评分，作为该环节得分。</t>
  </si>
  <si>
    <t>安徽省大学生国际贸易综合技能大赛</t>
  </si>
  <si>
    <t>http://ah.cbecbe.com/</t>
  </si>
  <si>
    <t>作品评比与现场竞技</t>
  </si>
  <si>
    <t>管理学,经济学</t>
  </si>
  <si>
    <t>马荣</t>
  </si>
  <si>
    <t>安徽省高等学校（含本科和高职高专类院校）具有正式学籍的全日制在校本、专科学生和研究生，专业不限。参赛学生自由组队参赛，国际贸易新产品发布会的队员不超过7人（含1名队长），跨境电商大数据商用报告和跨境电商直播的团队不超过4人。个人不得同时加入两个团队。鼓励跨专业组队，形成团队优势。每支参赛队伍最多有2位指导老师。同一教师指导报送的作品总数不得超过4件，其中作为第一指导老师不得超过2件。学生参与比赛可以无指导教师。</t>
  </si>
  <si>
    <t>官网启动大赛2月1日-4月30日 初赛练习4月1日开始跨境电商实务技能竞赛5月1日跨境电商数据分析技能竞赛
5月2日国际贸易新产品发布会6月8日前跨境电商网络直播6月9日前跨境电商大数据运营分析
6月10日前</t>
  </si>
  <si>
    <t>2025年安徽省大学生国际贸易综合技能大赛继续重点考察数字经济（跨境电商）的操作技能，以适应当前疫情和未来外贸发展的需要。竞赛分初赛和决赛。</t>
  </si>
  <si>
    <t>2024年安徽省大学生国际商务模拟谈判大赛</t>
  </si>
  <si>
    <t>http://ahtpds.ahu.edu.cn/main.htm</t>
  </si>
  <si>
    <t>国际经济与贸易、电子商务、商务英语及相关专业</t>
  </si>
  <si>
    <t>花亚博</t>
  </si>
  <si>
    <t>参赛对象为安徽省高校国际经济与贸易及相关专业全日制在校本科生。每所高校组织选派两支队伍参赛，每队由6名选手和2名指导教师组成。鼓励跨专业组队，团队内国际经济与贸易及相关专业学生不少于50%。</t>
  </si>
  <si>
    <t>比赛时间一般为11月，具体看官网通知</t>
  </si>
  <si>
    <t>比赛分A、B两组进行，赛前准备会抽签决定分组、出场顺序、谈判对象及谈判身份。比赛分为初赛、复赛和决赛。根据初赛成绩（40%）+复赛成绩（60%），评选出二等奖、三等奖和优秀奖。初赛复赛综合成绩前10%的团队进入决赛，评选出特等奖和一等奖。评审均为匿名评审，去掉最高分和最低分，取平均分记成绩。</t>
  </si>
  <si>
    <t>安徽省大学生财会技能创新大赛</t>
  </si>
  <si>
    <t>http://111.230.195.235:8087/ahkjds/</t>
  </si>
  <si>
    <t>李阿姣</t>
  </si>
  <si>
    <t>大赛举办时间11月23</t>
  </si>
  <si>
    <t>官网无相关通知文件</t>
  </si>
  <si>
    <t>历史文化旅游学院</t>
  </si>
  <si>
    <t>中国（安徽）大学生茶文化创新大赛</t>
  </si>
  <si>
    <t>http://jyt.ah.gov.cn/tsdw/gdjyc/dxsxkhjnjs/40715558.html</t>
  </si>
  <si>
    <t>现场竞技类/作品评比类</t>
  </si>
  <si>
    <t>赵娟</t>
  </si>
  <si>
    <t>董杰 丁晓娜</t>
  </si>
  <si>
    <t>安徽省内高校具有正式学籍的在校生（包括本科生和高职高专学生），专业不限，均有资格报名参赛。1.各参赛高校应有一个明确的管理机构或指定专人负责报名和组织比赛。校内初赛期间，参赛学生需要联系本校的相关负责老师报名。
2．本次大赛的决赛以学校为基本参赛单位统一报名，不区分组别。
3．大赛以团队或个人形式参加，团队由3-5人组成，各参赛高校遴选推荐参赛团队1组，参赛个人1名。参赛选手不可以同时报名参加团体赛和个人赛。
4．每个团队或个人需配备1-2位指导教师，一位指导教师最多可以指导2个团队或个人。</t>
  </si>
  <si>
    <t>2024年10月8日前
初赛（校内选拔赛）2024年11月10日前，具体时间待定现场决赛</t>
  </si>
  <si>
    <t>创意茶艺表演（含茶文化知识测试）、茶文化创新作品1．茶文化知识竞赛（占总成绩20%）2．创意茶艺表演（占总成绩40%）3．茶文化创新作品（占总成绩40%）</t>
  </si>
  <si>
    <t>马克思主义学院</t>
  </si>
  <si>
    <t>2024年“新时代·新思想·新青年”安徽省大学生学习马克思主义理论成果大赛</t>
  </si>
  <si>
    <t>https://mks.hfut.edu.cn/2024/1003/c8870a306967/page.htm</t>
  </si>
  <si>
    <t>全校各专业在读全日制本科生、研究生，论文作品每人限报1项，调研报告及微视频作品团队成员限报6人，且每人作为第一作者限报1项。</t>
  </si>
  <si>
    <t>1、通知发布之日起—2024年9月5日，参赛准备2、2024年9月6日—9月10日，作品提交</t>
  </si>
  <si>
    <t>以党的二十大报告会议精神、习近平新时代中国特色社会主义思想、马克思主义基本原理、党史、新中国史、改革开放史、社会主义发展史和社会主义核心价值观学习研习为主题，围绕高校思政课中的有关章节或专题，结合国情、省情、民情及时代热点，撰写研究论文、社会实践（调查）报告、拍摄微视频，反映中国共产党“能”、表达中国特色社会主义“好”、阐释马克思主义“行”、中国化时代化的马克思主义行，体现新时代青年大学生的崭新风貌和昂扬斗志，弘扬社会主义核心价值观，宣传贯彻习近平新时代中国特色社会主义思想。</t>
  </si>
  <si>
    <t>美术学院</t>
  </si>
  <si>
    <t>2024年米兰设计周—中国高校设计学科师生优秀作品展</t>
  </si>
  <si>
    <t>中国教育国际交流协会等</t>
  </si>
  <si>
    <t>https://www.dandad.cn/</t>
  </si>
  <si>
    <t>设计学专业</t>
  </si>
  <si>
    <t>岳翔</t>
  </si>
  <si>
    <t>邹锦华、梁倚天</t>
  </si>
  <si>
    <t xml:space="preserve">（1）本科生研究生组：在校及五年内毕业的博士、硕士研究生，本科以及进修生等。（2）高职高专学生组：在校及五年内毕业的专科生等。（3）高校教师组：高校在职教师及聘任的行业导师、兼职教师等（4）专业设计师。 </t>
  </si>
  <si>
    <t>1.赛事赛程（1）赛事启动2022年9月（2）线上报名2022年10月-2025年3月（3）省赛评审2025年4月-5月（4）国赛评审2025年6月-8月：国赛评审及系列活动（5）系列活动2025年8月-9月：国赛奖项信息发布、大赛系列活动</t>
  </si>
  <si>
    <t>（1）特邀赛场：
组委会定向特邀业界知名专业设计师、学界双师型教师参加邀请展单元。
（2）命题赛场：
①红色文创；②乡村振兴；③城市形象；④国际教育；⑤主题形象等。
每年组委会发布命题赛场限定主题，接受地方政府、企事业单位的各类设计命题，按照命题要求设计创作。
（3）非命题赛场：
不限定主题的任何个人设计创作类作品均可。</t>
  </si>
  <si>
    <t>2024年未来设计师•全国高校数字艺术设计大赛</t>
  </si>
  <si>
    <t>https://ncda.org.cn/#ncda</t>
  </si>
  <si>
    <t>艺术学</t>
  </si>
  <si>
    <t>陆敏、梁倚天</t>
  </si>
  <si>
    <t>1）设计学专业学生，由专业教师统一组织参赛。
2）以二级学院/系为单位参赛。</t>
  </si>
  <si>
    <t>每年11月至次年6月报名提交作品，次年9月公布结果。
大赛设置“非命题”、“公益”、“命题”三大赛事板块，大赛采取“五轮三级双公示”赛制，按照校级赛、省级赛（区域赛）和全国赛三级赛制，经过“校级赛”--“资格赛”--“省级初赛”--“省级决赛（公示）”--“全国总决赛（公示）”五轮竞赛二轮作品公示。</t>
  </si>
  <si>
    <t>视觉传达、数字影像、交互设计、环境空间、造型设计、时尚与服饰、数字绘画等。</t>
  </si>
  <si>
    <t>2024年中国好创意暨全国数字艺术设计大赛</t>
  </si>
  <si>
    <t>全国高等院校计算机基础教育研究会、中国电子视像行业协会</t>
  </si>
  <si>
    <t>https://www.cdec.org.cn/</t>
  </si>
  <si>
    <t>设计学</t>
  </si>
  <si>
    <t>丁若蕊、梁倚天</t>
  </si>
  <si>
    <t>1、在校学生    2、在校教师</t>
  </si>
  <si>
    <t>2024.10 - 2025.06网站报名及作品提交2025.07评奖2025.08最终获奖名单公布</t>
  </si>
  <si>
    <t>大赛以省为单位成立分赛区：分为：普通高校分赛区、高等职业院校分赛区。大赛主题为：丰富内心世界，创造产业辉煌</t>
  </si>
  <si>
    <t>2024年安徽省乡村振兴创新创业大赛</t>
  </si>
  <si>
    <t>安徽省农业农村厅、安徽省教育厅</t>
  </si>
  <si>
    <t>其他</t>
  </si>
  <si>
    <t>http://www.xczxcy.com.cn/</t>
  </si>
  <si>
    <t>线上投递</t>
  </si>
  <si>
    <t>美术学（师范）专业、绘画专业、视觉传达设计专业</t>
  </si>
  <si>
    <t>王志国、梁倚天</t>
  </si>
  <si>
    <t>参赛对象分为高校组与社会组。
高校组为安徽省内普通高校全日制在校学生（本专科和研究生）。社会组为安徽省内各级政府、社会团体和企业。本次竞赛高校组和社会组均要求以团队形式参加。其中高校组每队学生人数限5人以内，指导教师1-2人，含团队负责人1人。鼓励团队和指导老师跨地区、跨学校、跨领域、跨专业、跨学科自由组队。社会组每队人数限5人以内，含团队负责人1人。</t>
  </si>
  <si>
    <t>2024年9月 赛事发布 2024年10月——11月25日大赛报名和作品征集 2024年12月—2025年1月 专家评审2025年1月获奖名单公示</t>
  </si>
  <si>
    <t>（一）常规赛：分别为乡村艺术创作、乡村文创设计、乡村文旅设计、数字智慧乡村、乡村产业融合、乡村土地制度创新、乡村经济组织建构与运营七个类别。
（二）定制赛：绩溪县瀛洲镇仁里村。定制赛参赛题目、要求和资料等具体内容详见定制赛通知或大赛官网。
（三）电商直播大赛：选题、要求和资料等具体内容详见通知或大赛官网。</t>
  </si>
  <si>
    <t>安徽省大学生纺织服装创意设计大赛</t>
  </si>
  <si>
    <t>http://fzdasai2023.ahpu.edu.cn//</t>
  </si>
  <si>
    <t>服装与服饰设计</t>
  </si>
  <si>
    <t>管志刚、陈健</t>
  </si>
  <si>
    <t>全省各高等院校全日制在校大学生（含高职高专、本科生、研究生），参赛选手不受性别、年龄、学历、国籍和民族限制。
每个参赛类别中，参赛者参与作品数量不超过3项（含第一作者），以第一作者身份只能提交1项作品参赛，凡第一作者重复的作品只保留任意1项作品参加评审。
每个参赛类别中，每件参赛作品指导教师不超过2人，以第一指导老师参与指导作品数最多为2项，以第二指导教师参与指导作品数最多为2项，总共不得超过4项；教师可参与指导多个类别；学生参与比赛可无指导教师。
大赛专家委员会、仲裁委员会、组委会和秘书处成员不得担任参赛项目指导教师。
以学校为单位报名参赛，不接受个人报名。参赛高校有责任保证参赛成员身份的真实性。</t>
  </si>
  <si>
    <t>5月21日（暂定）
成衣设计类初赛截稿时间
6月11日（暂定）
成衣设计类入围名单公布时间
7月9日（暂定）
成衣设计类参赛作品截稿时间
立体裁剪类参赛作品截稿时间
纺织品设计类参赛作品截稿时间
时装摄影类参赛作品截稿时间
7月29-30日（暂定）
大赛终评</t>
  </si>
  <si>
    <t>1.纺织品设计类
（1）服装家纺面料设计：运用纺织技术，设计色织、小提花等面料，组织结构设计合理、穿着舒适、花型时尚大方。
（2）印花面料设计：运用染整（含数码印花）技术，设计面料图案花型，色彩和谐美观。
（3）产业用纺织品设计：运用新材料、新技术、新工艺设计产业用纺织品，结构设计合理，具有特殊的功能性。
2.成衣设计类
（1）参赛作品可为男装、女装或男女装混合系列。作品要求套系间联系紧密，整体系列感强；服装服饰搭配巧妙、创意新颖，表现手法别出心裁，符合成衣工艺技术要求。
（2）主题：中国故事
党的二十大报告中明确提出“讲好中国故事、传播好中国声音，展现可信、可爱、可敬的中国形象”。服装服饰是新时代讲好中国故事，向世界展示中国形象的重要载体之一，更是未来中国设计师屹立世界时尚舞台的核心！新时代向年轻设计师发出新号召新要求，这需要认真学习与了解中国优秀传统文化，积极提取特色的制式、色彩、图案以及工艺等元素，利用现代时尚表达与造型制作方式来加以设计作品系列化呈现和搭配，在准确呈现中国文化特征的同时更加具备现代审美以及商业应用。
3.立体裁剪类
根据大赛组委会提供的试题，在人台上完成立体裁剪。具体要求及内容见附件3。
4.时装摄影类
（1）主题：中国梦
国家提出“实现中华民族伟大复兴的中国梦”！每一个人都在自己的岗位上努力工作为实现这一梦想而贡献力量！让我们用不同的视角去追踪工作的平凡与不平凡，记录下努力奋斗的瞬间，也许是一个人，或者是一群人；也许仅仅是分明的黑白，或许是缤纷多姿的色彩；让每一个观者都能读懂记录背后的思想与情感！
（2）参赛内容
时尚创新，有鲜明的时代特征和独特的思维角度，色彩丰富（可以黑白照），层次分明，具有创新与创造力。
全面征集反映目前中国社会生活等方面的时尚主题，从时尚视角捕捉当下生活，真实、生动、鲜活地展示当代中国服装风貌的摄影作品。</t>
  </si>
  <si>
    <t>2024年安徽省工业设计大赛</t>
  </si>
  <si>
    <t>http://www.ahgysj.com/xwzx</t>
  </si>
  <si>
    <t>设计学类</t>
  </si>
  <si>
    <t>具体要求看官网小项赛要求</t>
  </si>
  <si>
    <t>各小项赛事具体看官网时间通知</t>
  </si>
  <si>
    <t>赛事分为综合赛和专项赛，具体要求和内容看大赛官网。</t>
  </si>
  <si>
    <t>2024年安徽省大学生环境设计大赛</t>
  </si>
  <si>
    <t>http://www.jienengjianpai.org/</t>
  </si>
  <si>
    <t>环境设计、风景园林等设计学科</t>
  </si>
  <si>
    <t>全日制非成人教育的专科生、本科生、硕士研究生和博士研究生（不含在职研究生）。参赛者必须组队参赛，参赛队伍按照研究生组和本科生组分别进行比赛，参赛队伍中有研究生参加的将归类为研究生组，每组不超过7名，每个参赛队伍聘请指导教师不超过3名，如聘请3名指导教师，其中1名必须是企业技术人员或交叉学科老师。</t>
  </si>
  <si>
    <t>作品初审：初定时间为2024年5月27日—6月14日专家会评：初定于2024年6月21日—6月23日 终审、决赛：初步定于2024年8月4日—8月7日</t>
  </si>
  <si>
    <t>紧扣竞赛主题，作品包括实物制作（含模型）、软件、设计和社会实践调研报告等，体现新思想、新原理、新方法以及新技术。</t>
  </si>
  <si>
    <t>安徽省大学生美术作品展</t>
  </si>
  <si>
    <t>安徽省文联，安徽省美术家协会</t>
  </si>
  <si>
    <t>安徽省</t>
  </si>
  <si>
    <t>http://www.ahsmx.org/Default.aspx</t>
  </si>
  <si>
    <t>不在排行榜</t>
  </si>
  <si>
    <t>线下投递</t>
  </si>
  <si>
    <t>绘画专业</t>
  </si>
  <si>
    <t>池海营、梁倚天</t>
  </si>
  <si>
    <t>无要求</t>
  </si>
  <si>
    <t>入围作品收件时间：2025年4月6日—8日</t>
  </si>
  <si>
    <t xml:space="preserve"> 作品原件以学校为单位，统一在规定的时间内寄（送）件，不接受个人寄（送）件。</t>
  </si>
  <si>
    <t>安徽省大学生绘画作品大赛</t>
  </si>
  <si>
    <t>安徽省普通本科高校美术学专业合作委员会</t>
  </si>
  <si>
    <t>无相关文件通知</t>
  </si>
  <si>
    <t>2024年中华经典诵写讲大赛</t>
  </si>
  <si>
    <t>教育部、国家语委</t>
  </si>
  <si>
    <t>https://jdsxj.eduyun.cn/</t>
  </si>
  <si>
    <t>书法学专业</t>
  </si>
  <si>
    <t>刘东峰、梁倚天</t>
  </si>
  <si>
    <t>2024/7/15之前完成知识测评和作品上传，2024/8/15之前复赛2024/9/30前决赛</t>
  </si>
  <si>
    <t>赛程安排包括初赛、复赛、决赛以及展示，具体安排详见附件。</t>
  </si>
  <si>
    <t>安徽美术大展•艺术设计展</t>
  </si>
  <si>
    <t>安徽省文化厅、安徽省文学艺术界联合会、安徽省美术家协会</t>
  </si>
  <si>
    <t>https://www.shejijingsai.com/2022/07/824935.html</t>
  </si>
  <si>
    <t>美术学（师范）专业、绘画专业、视觉传达设计专业、环境设计专业、服装与服饰设计专业</t>
  </si>
  <si>
    <t>近两年未举办</t>
  </si>
  <si>
    <t>生命科学学院</t>
  </si>
  <si>
    <t>2024年全国大学生生命科学竞赛（CULSC）-生命科学竞赛、生命创新创业大赛</t>
  </si>
  <si>
    <t>教育部高等学校大学生物学课程教学指导委员会等</t>
  </si>
  <si>
    <t>https://culsc.cn/#/Home</t>
  </si>
  <si>
    <t>作品评比类/现场竞技类</t>
  </si>
  <si>
    <t>生物科学、生物工程、环境科学、环境生态工程、园艺</t>
  </si>
  <si>
    <t>谢红霞</t>
  </si>
  <si>
    <t>参赛条件：全日制非成人教育的各类高等院校在校本、专科生，参赛资格由所
在学校确认，报名时须为在校生。 - 1 - 
2. 参赛团队：每支参赛团队由1-2名指导老师和不超过5名学生组成，每位老师
当届指导的参赛团队数最多不能超过三支，且作为第一指导老师的最多二支。
每位学生当届只可参加一支团队，在校期间可以参赛二次（不限排序），可以
跨学校跨学院组队，团队信息只体现一所学校。</t>
  </si>
  <si>
    <t>2024 年7月1日，下发竞赛通知，开始网络报名。 
2025 年1月15日，网络报名截止。 
2025 年1月31日，研究综述和实验设计上传截止。 
2025 年3月31日，报名费缴费、缴费凭证上传截止。 
2025 年5月31日，实验记录、论文、查重报告、参赛承诺书上传截止。 
2025 年6月—7月，网络评审和省赛。 
2025 年7月下旬，入围团队参加全国决赛。 
截止时间均为当天24点。</t>
  </si>
  <si>
    <t>围绕生命科学相关领域的科学问题，鼓励跨学科领域，开展自主性
设计实验或野外调查工作，寻找解决生命科学问题的有效方法。旨在培养大学
生的社会责任感、创新意识、团队精神和实践能力，掌握与生命科学领域有关
的调查、监测、检验、检疫、诊断、分析、预防和控制的基本实验技术与方法。
各参赛队利用课余时间进行实验设计，开展实验研究或野外调查，记录实验或
调查过程，获得实验或调查结果，进行分析，形成作品，撰写论文。</t>
  </si>
  <si>
    <t>2024年安徽省大学生生物标本制作大赛</t>
  </si>
  <si>
    <t>http://jyt.ah.gov.cn/tsdw/gdjyc/dxsxkhjnjs/40712079.html</t>
  </si>
  <si>
    <t>作品评比类（现场也要汇报答辩）</t>
  </si>
  <si>
    <t>生物科学、园艺等</t>
  </si>
  <si>
    <t>纪磊</t>
  </si>
  <si>
    <t>本次竞赛为团体赛，全省高校在校本、专科生和研究生均可组队参赛。作品须为近两年内制作的作品（2025年1月1日以后），曾经的获奖作品不得再次参赛，一经发现取消参赛资格。各参赛高校在开展校内选拔的基础上，按限额推荐优秀作品参加决赛。每名指导教师指导的作品数不得超过3件。每件作品指导教师不得超过3名，每件作品署名学生数不得超过5名，如有超过按排名顺序确定。</t>
  </si>
  <si>
    <t>2024年10月31日之前：校内作品初赛2024年11月8-10日
（11月8日下午1点开始报到布展）
决赛</t>
  </si>
  <si>
    <t>大赛分植物标本制作组、动物标本制作组、创新创意组等三组。其中植物标本制作组、动物标本制作组的作品重点考察标本制作过程本身，体现制作的专业技能；创新创意制作组的作品重点考察创新性和艺术性，兼顾标本制作的专业技能。
参赛作品要求：
1、参赛作品的材料来源须遵守国家有关法律法规的规定，不得猎杀、捕捉、采集国家和地方保护的珍稀野生动植物，涉及国家保护野生动植物的作品须提交由主管部门或参赛学校的合法来源证明（附件3）；
2、参赛作品应是选手亲自动手独立完成制作的原创性作品，具有较强的技术创新和应用价值，严守学术诚信。他人或公司不得代为制作；
3、作品命名恰当，能反映作品的属性和特点，其中植物标本组和动物标本组的作品命名应遵从生物标本的命名规则，以生物学名（拉丁名）命名；
4、参赛作品不包括玻片标本等显微标本，不接收大型植物、动物标本，同一组作品数量原则上不得超过10件，选择代表性作品参赛展示；</t>
  </si>
  <si>
    <t>安徽省普通本科高校环境类专业合作委员会</t>
  </si>
  <si>
    <t>http://223.240.84.253:81/cmp/</t>
  </si>
  <si>
    <t>环境科学、环境生态工程</t>
  </si>
  <si>
    <t>1.参赛人员须为省内本专科院校全日制学生（含当年毕业生），参赛作品须为参赛人员在校期间完成的作品，作品完成时间为2025年10月至2024年9月30日。
2.设计作品不得侵犯他人著作权，不得侵犯他人名誉权、肖像权、姓名权等人身权利，不得抄袭、盗用、提供虚假材料或违反相关法律法规，请勿投递之前已经在其他国内外赛事中获奖的作品，一经发现，将被取消参赛资格并自行承担一切法律责任。报名时需提交完整且具有法律效力的参赛作品著作权许可授权书（附件3）。</t>
  </si>
  <si>
    <t>2024年10月发布公告;2024年10月31日前校赛；2024年11月1-8日省赛作品征集；2024年11月9日-15日作品整理；2024年11月16-11月31日专家评审；2024年12月上旬获奖公示</t>
  </si>
  <si>
    <t>参赛作品具体要求如下：
1.室内空间设计类：
包含室内公共空间、室内住宅空间、展示空间、室内陈设等创意设计。最终完成的排版，竖版45cm*80cm压缩不超过8M，限1个版面。主要效果图和平面、立面、剖面图（总数最多不超过20张）及源文件，提供jpg文件格式，图片分辨率达到印刷质量要求，以便专家复评、作品出版使用。
2.景观与规划设计类：
包含城乡规划、公共环境景观、景观照明、住宅庭院等创意设计。最终完成的排版，竖版45cm*80cm压缩不超过8M，限1个版面。主要效果图和平面、立面、剖面图（总数最多不超过20张）及源文件，提供jpg文件格式，图片分辨率达到印刷质量要求，以便专家复评、作品出版使用。
3.建筑艺术设计类：
包含商业建筑、文化建筑、居住建筑、桥梁等创意设计。最终完成的排版，竖版45cm*80cm压缩不超过8M，限1个版面。主要效果图和平面、立面、剖面图（总数最多不超过20张）及源文件，提供jpg文件格式，图片分辨率达到印刷质量要求，以便专家复评、作品出版使用。
4.公共艺术创作类：
包含建筑与环境空间中的壁画、雕塑、装置、环境公共设施等。最终完成的排版，竖版45cm*80cm压缩不超过8M，限1个版面。主要效果图和平面、立面、剖面图（总数最多不超过20张）及源文件，提供jpg文件格式，图片分辨率达到印刷质量要求，以便专家复评、作品出版使用。
5.环境设计手绘类（是设计类手绘而非写生）
包含室内空间设计、景观与规划设计、建筑。严禁临摹他人环境设计手绘作品，A3尺寸，电子版扫描成PDF格式（一幅作品可呈现全貌及个别细节，不超过５个画面），由参赛方管理员统一上传至大赛平台。手绘作品纸质版需由参赛学校统一邮寄至赛事主办方。
（二）竞赛方案
本次大赛分为本科组（在校研究生也可参赛，合并在本科组评选）、专科组，每组分五个参赛作品类别。参赛选手将参赛作品在指定时间内提交至大赛组委会，大赛专家委员会根据评审要求对所有参赛作品进行评审。</t>
  </si>
  <si>
    <t>2024年安徽省大学生食品设计创新大赛</t>
  </si>
  <si>
    <t>http://jyt.ah.gov.cn/tsdw/gdjyc/dxsxkhjnjs/40715569.html</t>
  </si>
  <si>
    <t>省内高校的全日制在校研究生、本专科生，均可组队参赛。</t>
  </si>
  <si>
    <t>2024年11月03日前结束，初赛在各参赛高校进行；2024年11月10日前，每个参赛学校提交最终决赛作品；决赛定于2024年11月29至12月1日举行</t>
  </si>
  <si>
    <t>竞赛分为新产品研发、工艺设计（新技术、新工艺）、产品创意（含包装设计、营销策划等）三组。
竞赛作品需提交完整的研制、设计或创意报告、作品实物及实物图片（jpg格式）、时长5分钟的答辩用PPT，且必须是自2025年11月30日以来至今完成的作品。竞赛作品提交要求如下：
①决赛作品需提交完整的作品报告书：新产品研发类作品需提交样品实物及产品研发报告；工艺设计类作品需提交设计方案；产品创意类作品需提交产品实物及创意策划书或营销创意企划书。
②各类参赛作品均以原创性为主要标准，遵守国家有关法律、行政法规的规定，符合民族文化传统、行业规范等要求。
③参赛作品应有一定的学术价值和应用价值，作品制作过程应体现出食品制作的专业技能、创新性和艺术性。
④所需物料、设备由参与互动企业提供或自行解决。鼓励利用企业现有条件进行研发。
⑤作品的保密性：参赛作品对社会公开，作品所有权属作者个人所有。参赛作品转让时，参与企业有优先受让权。
⑥所有参赛作品必须由参赛队员亲自完成，并保证竞赛作品的原创性，且是第一次参加本项大赛，如发现一个作品多次参赛，将其除名，通知所在学校，并停止该作品的作者和指导老师参加下年的本项大赛的参赛资格。</t>
  </si>
  <si>
    <t>数学与统计学院</t>
  </si>
  <si>
    <t>全国大学生数学竞赛（含省赛）</t>
  </si>
  <si>
    <t>中国数学会普及工作委员会</t>
  </si>
  <si>
    <t>http://www.cms.org.cn/</t>
  </si>
  <si>
    <t>理工专业、经管文史类专业</t>
  </si>
  <si>
    <t>卓泽朋</t>
  </si>
  <si>
    <t>刘蒙蒙</t>
  </si>
  <si>
    <t>对数学竞赛感兴趣的同学都可以报名</t>
  </si>
  <si>
    <t xml:space="preserve">报名：一般是9月份 
初赛：11月第二个周六
决赛：来年3或4月份 </t>
  </si>
  <si>
    <t>高等数学</t>
  </si>
  <si>
    <t>美国大学生数学建模竞赛</t>
  </si>
  <si>
    <t>美国数学及其应用联合会</t>
  </si>
  <si>
    <t>国际级</t>
  </si>
  <si>
    <t>https://www.contest.comap.com/undergraduate/contests/</t>
  </si>
  <si>
    <t>数学、统计学、计算机、大数据、物理、化学、经济学、信息管理等</t>
  </si>
  <si>
    <t>陈昊</t>
  </si>
  <si>
    <t>刘凯</t>
  </si>
  <si>
    <t>全校各专业本科生</t>
  </si>
  <si>
    <t>每年的比赛时间一般定在二月初</t>
  </si>
  <si>
    <t>团队合作按规定完成英文论文</t>
  </si>
  <si>
    <t>2024年全国大学生数学建模竞赛+国际大学生数学建模竞赛</t>
  </si>
  <si>
    <t>https://www.mcm.edu.cn/</t>
  </si>
  <si>
    <t>比赛时间一般为9月中旬某个周末举行，通常是周四18：00至周日20：00</t>
  </si>
  <si>
    <t>团队合作按规定完成论文</t>
  </si>
  <si>
    <t>2024年全国大学生统计建模大赛（含省赛）</t>
  </si>
  <si>
    <t>中国统计教育学会/安徽省教育厅</t>
  </si>
  <si>
    <t>http://tjjmds.ai-learning.net/</t>
  </si>
  <si>
    <t>不限专业</t>
  </si>
  <si>
    <t>王国华</t>
  </si>
  <si>
    <t>（一）参赛资格。各有关高等院校全日制在校本科生、研究生均可报名，专业不限。
（二）组别设置。大赛设本科生组和研究生组，本科生和研究生单独组队，不可跨组别组队。</t>
  </si>
  <si>
    <t>报名截止时间为3月15日20:00各参赛队须于5月15日前完成论文撰写和“知网”查重。各参赛队须于5月15日18:00前在大赛平台提交参赛材料。5月20日至5月28日开展校赛。5月29日前，各参赛院校通过大赛平台将入选省赛参赛队提交至省赛。6月1日至6月20日开展省赛7月份实施，评出国赛三等奖、部分二等奖及入围答辩赛的参赛队。入围答辩赛的参赛队名单将在大赛官网上公布。8月将在西安财经大学举行国赛现场答辩赛</t>
  </si>
  <si>
    <t>本届大赛主题为“大数据与人工智能时代的统计研究”，参赛队围绕主题自拟题目撰写论文。</t>
  </si>
  <si>
    <t>外国语学院</t>
  </si>
  <si>
    <t>全国大学生英语辩论赛</t>
  </si>
  <si>
    <t>团中央学校部、全国学联秘书处、北京外国语大学</t>
  </si>
  <si>
    <t>https://www.chinaneccs.cn/</t>
  </si>
  <si>
    <t>李书影</t>
  </si>
  <si>
    <t>刘庆连</t>
  </si>
  <si>
    <t>全国总决赛辩题着眼全球重要议题，聚焦媒体在气候变化方面应采取的报道方式，引导辩手们分析媒体进行积极正面报道和警示性报道的利弊。全国四强队伍在对决中紧扣辩题，在立论驳论中展现真知。</t>
  </si>
  <si>
    <t>安徽省大学生跨文化能力大赛</t>
  </si>
  <si>
    <t>https://csicc.flebm.com</t>
  </si>
  <si>
    <t>全省高校全日制本科（含专升本）在读学生均可报名参赛。
公共英语组，参赛语种为英语（比赛全程使用英语口语，参赛案例文本用全英文撰写，视频字幕使用全英文，不需要中英双语），每个团队由3名非外语类专业学生组成。
英语专业组，参赛语种为英语（比赛全程使用英语口语，参赛案例文本用全英文撰写，视频字幕使用全英文，不需要中英双语），每个团队由3名英语类（英语、英语师范、商务英语、翻译）专业学生组成。
日语组，参赛语种为日语（比赛全程使用日语口语，参赛案例文本用日语撰写、视频字幕使用中日双语），每个团队由3名学生组成，专业不限。
法语组，参赛语种为法语（比赛全程使用法语口语，参赛案例文本用法语撰写、视频字幕使用中法双语），每个团队由3名学生组成，专业不限。
俄语组，参赛语种为俄语（比赛全程使用俄语口语，参赛案例文本用俄语撰写、视频字幕使用中俄双语），每个团队由3名学生组成，专业不限。</t>
  </si>
  <si>
    <t>11月18日前 校赛
11月30日前 省赛  
12月1日 省赛第二阶段
12月3日 省赛第二阶段
12月4日 省赛第二阶段</t>
  </si>
  <si>
    <t>校赛（初赛）内容包括案例开发与展示分析、回答评委提问。参赛团队围绕“公共外交”“商务沟通”“多元文化生活”三个主题中的一个，共同开发编写跨文化交际案例，通过会话、访谈、角色扮演、情景剧等形式配合使用PPT进行案例展示，展示后运用跨文化交际理论知识进行案例分析并给出解决方案或建议。展示分析时间不少于8分钟、不超过10分钟。随后，参赛团队回答评委提问，时间2分钟。
省赛（决赛）内容包括国际知识问答、案例展示分析、讲述中国故事、回答评委提问等。省赛第一阶段为参赛作品通讯评审，包括案例文本和案例展示分析视频。参赛团队须于省赛报名时提交参赛作品，案例文本的格式篇幅参考《“外教社杯”高校学生跨文化能力大赛历届优秀案例选评》，视频时长不少于8分钟、不超过10分钟。
省赛第二阶段为线上比赛，按照“国际知识问答环节——案例展示分析环节——讲述中国故事环节”的先后顺序进行。国际知识问答环节，参赛团队抽取一组题目（4道题），由一名选手回答，每题1分，满分4分，当场记分，时间2分钟。案例展示分析环节，首先由工作人员线上播放参赛团队报名时提交的案例展示分析视频。随后，参赛团队派出另一名选手回答评委提问，时间2分钟，评委出题不计时。讲述中国故事环节，参赛团队根据组委会提供的与中国文化、安徽地域文化、中外文化交流等相关图文信息，派出第三名选手进行中国故事讲述，时间不少于2分钟、不超过3分钟。
比赛计时以主持人“计时开始”口令为起点、以主持人“时间到”口令为结束。</t>
  </si>
  <si>
    <t>大学生英语竞赛（含省赛）</t>
  </si>
  <si>
    <t>高等学校大学外语教学指导委员会/安徽省
教育厅</t>
  </si>
  <si>
    <t>王建华</t>
  </si>
  <si>
    <t xml:space="preserve">A类适用于研究生参加；B类适用于英语专业本、专科学生参加；C类适用于非英语专业本科生参加；D类适用于体育类和艺术类本科生和非英语专业高职高专类学生参加。竞赛面向全体在校大学生，提倡“重在参与”的奥林匹克精神，坚持自愿报名参加的原则。各省（自治区、直辖市）竞赛组委会和各参赛高校可以根据实际情况任选几个或全部类别参加竞赛。
</t>
  </si>
  <si>
    <t>报名时间：2025年12月15日一2024年3月17日
竞赛时间：初赛：2024年4月21日(星期日)9:00-11:00决赛：2024年5月19日(星期日)9:00-11:00</t>
  </si>
  <si>
    <t>2024年全国大学生英语竞赛（NECCS）初、决赛均为全国统一命题，初赛和决赛成绩满分（含听力、笔试）均为150分。决赛备有口试题，加设口试地区的分数设置为满分200分（口试50分）。口试方案和题目均为全国统一命制，由各省级竞赛组委会根据具体情况决定是否统一参加口试，并决定口试地点、时间、形式等具体事宜。竞赛试题内容将进一步加强对学生英语基础知识和基本技能的考查力度，并完善听力、书面测试和口语部分，加大语篇层次上对语言运用能力的考查，同时将设计一些考查智力和语言综合运用能力的赛题，以增加赛题的难易区分度。</t>
  </si>
  <si>
    <t>中华全国日语演讲大赛</t>
  </si>
  <si>
    <t>中国教育国际交流协会、日本华人教授会议、
日本经济新闻社</t>
  </si>
  <si>
    <t>https://sfl.ccnu.edu.cn/info/1174/11349.htm</t>
  </si>
  <si>
    <t>王小卫</t>
  </si>
  <si>
    <t>凡在 湖北、湖南、河南、安徽  省区内的全日制普通高等学校在籍本科学生（不限专业）均可以学校为单位报名参加预赛，但有以下两种情况的选手不得报名参赛。
（1）曾获得过本赛事预赛三等奖及以上奖项的选手。
（2）曾在日本居住十二个月及以上的选手。</t>
  </si>
  <si>
    <t>本届比赛预赛拟于10-11月在全国八个赛区进行，决赛拟于2024年3月在日本东京举办。
由华中师范大学承办华中赛区预赛，拟定于12月2日（周六）举办。</t>
  </si>
  <si>
    <t>1、预赛分为命题演讲和即兴演讲两部分，成绩各占50%，命题演讲题目及评分标准由中华全国日语演讲比赛组委会统一制定。
2、命题演讲题目（任选其一，5分钟）：
（1）题目
日中平和友好条約締結45周年- 私のメッセージ
寄语中日和平友好条约缔结45周年
（2）题目
DXで私の暮らしはどう変わる？
数字化转型与我们的生活
3、即兴演讲题目从题库产生，由选手现场抽签决定。</t>
  </si>
  <si>
    <t>“外研社 · 国才杯”“理解当代中国”全国大学生外语能力大赛-
英语演讲、英语辩论、英语写作、英语阅读——原外研社全国大
学生英语系列赛-英语演讲、英语辩论、英语写作、英语阅读</t>
  </si>
  <si>
    <t>教育部高等学校大学外语教学指导委员会、
教育部高等学校英语专业教学指导委员会/
安徽省教育厅</t>
  </si>
  <si>
    <t>https://ucc.fltrp.com/</t>
  </si>
  <si>
    <t>王磊</t>
  </si>
  <si>
    <t>1）本科高校在校本科生、研究生（限35岁以下），中国国籍。
2）以高校为单位参赛。
3）每所高校每年四个省复赛名额。</t>
  </si>
  <si>
    <t>每年9月至10月各高校进行初赛选拔，推荐四名选手于11月参加省复赛，省复特等奖（全省前三名）于12月参加全国决赛。</t>
  </si>
  <si>
    <t>一.“外研社·国才杯”全国英语阅读大赛比赛内容包含四个模块：
•Part I. Read and Know（读以明己）
•Part II. Read and Reason（读以察世）
•Part III. Read and Question（读以启思）
•Part IV. Read and Create（读以言志）     二.“外研社杯”全国英语写作大赛1. 初赛和省级决赛：比赛题型为议论文写作1篇（500词左右）、说明文/应用文写作1篇（300-500词），写作时间共120分钟，满分100分。
2. 全国决赛：比赛题型为议论文写作1篇（800词左右）、记叙文写作1篇（600-800词），写作时间共180分钟，满分100分。
评分标准：内容、结构和语言三个维度。             三.“外研社杯”全国英语演讲大赛                 以每年外研社国才杯英语演讲大赛官网公布的主题为定题演讲题目进行校内初选，选出前2-3名选手代表学校参加广东省复赛。广东省复赛为即兴演讲，选出全省前13名进入省赛决赛，决赛阶段设定题演讲、即兴演讲和提问等环节。</t>
  </si>
  <si>
    <t>文学院</t>
  </si>
  <si>
    <t>安徽省大学生质量文化与品牌创意设计大赛</t>
  </si>
  <si>
    <t>安徽省教育厅等</t>
  </si>
  <si>
    <t>http://www.ah-qbcc.cn/</t>
  </si>
  <si>
    <t>新闻传播学美术学、设计学及其他相关学科</t>
  </si>
  <si>
    <t xml:space="preserve">   徐方</t>
  </si>
  <si>
    <t xml:space="preserve">  李其名</t>
  </si>
  <si>
    <t>全省各高校在校全日制专科生、本科生、研究生均可免费参赛1.参赛学生可以单独参赛，也可以跨专业、跨年级组队参赛，鼓励采用新思维、新方法、新材料进行创作。
2.摄影类的参赛作者不超过1人；平面类、文案类的参赛作者不超过1人；短视频、广播类的参赛作者不超过3人；其他视频类（影视、微电影）、动画类、策划案、文创类的参赛作者不超过5人。摄影类、平面类、文案类的指导教师不超过1人；其他类别指导教师不超过2人。
3.同一件作品只能参加一个类别的赛事。作品展示部分不得出现院校或参赛者姓名及其它特殊标记。</t>
  </si>
  <si>
    <t>大赛启动与命题征集：2025年12月
命题发布与作品征集：2024年4月
作品评审与获奖公示：2024年6月
颁奖典礼与作品展示：2024年9月  参赛作品网上提交起止日期为2024年4月30日24点。</t>
  </si>
  <si>
    <t>1.公益类（根据专项命题进行创作）
作品从平面、摄影、视频、动画、广播、文案、策划案等类别中自主选择进行创作。作品规格、提交文件格式按相关类别作品要求执行。
2.平面类（移动端、传统媒体）
移动端发布的静态作品可超过6幅加手机型边框，长幅作品可排版在3张A3页面上。传统媒体包括纸质媒体平面广告、VI设计、包装设计、产品设计等。
提交文件格式为jpg，色彩模式RGB, 规格A3（297×420mm），分辨率300dpi，系列作品不超过3张页面，单个文件不大于5MB。
3.摄影类（根据专项命题进行创作）
4.视频类（影视、微电影、短视频）
拍摄工具和制作软件不限。影视作品时间为15秒或30秒；微电影作品时间控制在30-180秒之间；短视频时间为15秒以内（含15秒）。竖屏视频宽高比9/20—9/16。画面宽度不小于600像素。短视频文件大小不超过40MB，影视微电影文件大小不超过150MB。
5.动画类
创作方式及制作软件不限，二维、三维动画作品均可。24帧/秒，时间15秒或30秒，系列作品不超过2件，画面宽度600—960像素。文件大小不超过40MB。
6.广播类（广播电台、互联网音频）
广播作品和移动端APP音频作品。时间15秒或30秒，系列作品不超过2件。提交mp3格式，文件大小不超过5MB。
7.文案类（广告语、质量品牌故事）
广告语字数不多于20字（含标点）；质量品牌故事字数在1500字以内，作品中禁止插入图片或其它形式文件。提交时直接录入并编辑文字。
8.策划类（广告营销策划、品牌传播策划、公关形象策划）
策划案主要内容包括：内容提要、市场环境分析（数据翔实并注明出处，调查表附后）、广告营销、品牌传播或公关形象提案、创意设计执行提案、媒介计划提案、广告预算（应符合命题预算要求）等。提交作品格式为PDF文件，需进行版式设计且正文不超过30页（A4页面，附件不超过10页），文件大小不超过200MB。
9.文创类（根据专项命题进行创作）</t>
  </si>
  <si>
    <t>校团委</t>
  </si>
  <si>
    <t>“挑战杯”全国大学生课外学术科技作品竞赛（奇数年）
“挑战杯”中国大学生创业计划大赛（偶数年）</t>
  </si>
  <si>
    <t xml:space="preserve">共青团中央、教育部、人力资源和社会保障部、中国科协、全国学联
</t>
  </si>
  <si>
    <t>A类</t>
  </si>
  <si>
    <t>https://www.tiaozhanbei.net/</t>
  </si>
  <si>
    <t>一类</t>
  </si>
  <si>
    <t>马东</t>
  </si>
  <si>
    <t>王小蕾 方振国</t>
  </si>
  <si>
    <t>2024年6月1日以前正式注册的全日制非成人教育的各类高等院校在校专科生、本科生、硕士研究生（不含在职研究生）均可申报作品参赛，以个人或团队形式参赛均可，每个团队不超过10人（含作品申报者），每件作品可由不超过3名教师指导完成。可以跨专业、跨校、跨地域组队。</t>
  </si>
  <si>
    <t>.作品申报（5月24日8:00至5月31日17：00）学校审核（6月1日8:00至6月4日17：00）省级审核（6月5日8:00至6月8日17：00）纸质材料寄送（6月15日8:00起）</t>
  </si>
  <si>
    <t xml:space="preserve">“揭榜挂帅”专项赛
——聚焦“卡脖子”技术，解决实际问题，构筑青年投身关键核心技术攻坚战的阵地；
——坚持一视同仁、唯才是用，拓展青年公平展示才华的舞台；
——坚持团队合作、协同创新、敢于亮剑、攻坚克难，搭建培养磨砺青年服务高水平科技自立自强竞技切磋的擂台。
</t>
  </si>
  <si>
    <t>创新创业教育学院</t>
  </si>
  <si>
    <t>2024年中国国际大学生创新大赛</t>
  </si>
  <si>
    <t>教育部等部委</t>
  </si>
  <si>
    <t>https://cy.ncss.cn/</t>
  </si>
  <si>
    <t>李雨奎</t>
  </si>
  <si>
    <t>方振国 李子玉 张美丽</t>
  </si>
  <si>
    <t>参赛人员(不含产业命题赛道参赛项目成员中的教师)年龄不超过35岁(1989年3月1日及以后出生)。</t>
  </si>
  <si>
    <t>参赛报名(2024年5—8月)初赛复赛(2024年6—8月)总决赛(2024年10月)</t>
  </si>
  <si>
    <t>大赛主要采用校级初赛、省级复赛、总决赛三级赛制(不含萌芽赛道以及国际参赛项目)。校级初赛由各院校负责组织，省级复赛由各地负责组织，总决赛由各地按照大赛组委会确定的配额择优遴选推荐项目。大赛组委会将综合考虑各地报名团队数(含邀请国际参赛项目数)、参赛院校数、往年获奖项目情况和创新教育工作情况等因素分配总决赛名额。（一)主体赛事。包括高教主赛道、“青年红色筑梦之旅”赛道、职教赛道、产业命题赛道和萌芽赛道(详见附件1—5)。(二)“青年红色筑梦之旅”活动(详见附件2)。(三)同期活动。即大赛优秀项目资源对接会、大学生创新成果展、世界大学生创新论坛、世界大学生创新指数框架体系发布会等系列活动。</t>
  </si>
  <si>
    <t>2024年全国（全省）第八届大学生艺术展演</t>
  </si>
  <si>
    <t>教育部、安徽省教育厅单独或联合省直有关部门</t>
  </si>
  <si>
    <t>https://qgdyz.sc.edu.cn/</t>
  </si>
  <si>
    <t>面向本科生、研究生、；专业组；非专业组。</t>
  </si>
  <si>
    <t>2024年6月12日至18日，全国第七届大学生艺术展演活动现场展演在襄阳举行。</t>
  </si>
  <si>
    <t>全国大学生艺术展演活动每三年举办一届，是教育系统举办的规模最大、规格最高、影响最广的艺术实践活动。</t>
  </si>
  <si>
    <t>2024年全国大学生广告艺术大赛</t>
  </si>
  <si>
    <t>https://www.sun-ada.net/</t>
  </si>
  <si>
    <t>张美丽</t>
  </si>
  <si>
    <t>方振国 李子玉</t>
  </si>
  <si>
    <t>全国各类高等院校在校全日制大学生、研究生均可参加</t>
  </si>
  <si>
    <t>作品网上提交起止日期为5月10日至6月12日16:00</t>
  </si>
  <si>
    <t>按照大广赛组委会统一指定的命题和规定的企业背景资料（见大广赛官网或参赛手册）创作作品，包括平面类、视频类、动画类、互动类、广播类、策划案类、文案类、UI类、科技类、营销创客类、公益类</t>
  </si>
  <si>
    <t>2024年全国大学生节能减排社会实践与科技竞赛
第一届安徽省大学生节能减排社会实践与科技竞赛</t>
  </si>
  <si>
    <t>http://jienengjianpai.cn/Default.asp</t>
  </si>
  <si>
    <t>本硕学生，专业不限</t>
  </si>
  <si>
    <t>比赛时间一般为6月，5月开始报名</t>
  </si>
  <si>
    <t>以“节能减排、绿色能源”为主题，开展相关课题，形式不限（如调研、实验、论文等）</t>
  </si>
  <si>
    <t>2024年全国大学生电子商务“创新、创意及创业”挑战赛</t>
  </si>
  <si>
    <t>http://www.3chuang.net/index.php</t>
  </si>
  <si>
    <t xml:space="preserve">经教育部批准的普通高等学校全日制在校大学生（含本科生、硕士生、博士生
</t>
  </si>
  <si>
    <t xml:space="preserve">1.参赛队报名时间：即日起 -2025 年 12 月 31 日； 
2.学校审核团队时间：即日起 -2024年 3 月 1 日； 
3.校赛时间：2024年3月（具体日期待定）
4.广东省级赛时间：2024年4月1日-2025年6月30日
5.全国总决赛时间：2024年7月15日-2025年8月5日
</t>
  </si>
  <si>
    <t xml:space="preserve">（一）常规赛
本届大赛常规赛主题如下：
三农电子商务 2.工业电子商务3.跨境电子商务4.电子商务物流 5.互联网金融 6.移动电子商务7.旅游电子商务 8.校园电子商务9.其他类电子商务。
（二）实战赛
1.跨境电商实战赛：包括跨境直播比赛、数据分析与营销比赛
2. 乡村振兴实战赛
3. 产学用（BUC）实战赛
4. 商务大数据分析实战赛
5. 直播电商实战赛
</t>
  </si>
  <si>
    <t>2024年安徽省大学生科普创意创新大赛</t>
  </si>
  <si>
    <t>安徽省科学技术协会、安徽省教育厅、共青团安徽省委员会</t>
  </si>
  <si>
    <t>http://www.kepuah.cn/</t>
  </si>
  <si>
    <t>李子玉</t>
  </si>
  <si>
    <t>在皖各高等学校（含高职、高专）全日制在读大学生、研究生（以下简称大学生）。组队参赛时，人数不超过6人。</t>
  </si>
  <si>
    <t>发动与作品征集（4 月中旬-9 月下旬）预赛（10 月上旬）复赛（10 月下旬）决赛（11 月下旬）表彰（12 月上旬）大赛成果应用（12 月中旬-下旬）</t>
  </si>
  <si>
    <t>科普作品：主要包括实物科普作品、科普动漫、科普微视频、科普游戏、科普小说、科普绘本等。 科普展演：主要包括科学实验秀、科普讲解、科普短剧等。</t>
  </si>
  <si>
    <t>2024年安徽省大学生摄影作品大赛</t>
  </si>
  <si>
    <t>http://jyt.ah.gov.cn/tsdw/gdjyc/dxsxkhjnjs/40725727.html</t>
  </si>
  <si>
    <t>全省所有高等院校在籍专科生、本科生和研究生，专业不限</t>
  </si>
  <si>
    <r>
      <rPr>
        <sz val="11"/>
        <color theme="1"/>
        <rFont val="宋体"/>
        <charset val="134"/>
      </rPr>
      <t>报名提交作品:</t>
    </r>
    <r>
      <rPr>
        <sz val="11"/>
        <color theme="1"/>
        <rFont val="宋体"/>
        <charset val="134"/>
      </rPr>
      <t>2024年11</t>
    </r>
    <r>
      <rPr>
        <sz val="11"/>
        <color theme="1"/>
        <rFont val="宋体"/>
        <charset val="134"/>
      </rPr>
      <t>月</t>
    </r>
    <r>
      <rPr>
        <sz val="11"/>
        <color theme="1"/>
        <rFont val="宋体"/>
        <charset val="134"/>
      </rPr>
      <t>15</t>
    </r>
    <r>
      <rPr>
        <sz val="11"/>
        <color theme="1"/>
        <rFont val="宋体"/>
        <charset val="134"/>
      </rPr>
      <t>日中午</t>
    </r>
    <r>
      <rPr>
        <sz val="11"/>
        <color theme="1"/>
        <rFont val="宋体"/>
        <charset val="134"/>
      </rPr>
      <t>12:00前。</t>
    </r>
  </si>
  <si>
    <t>参赛者需提交艺术类或纪实类单幅摄影作品/组照摄影作品。</t>
  </si>
  <si>
    <t>安徽省大学生微电影比赛</t>
  </si>
  <si>
    <t>https://dxswdy.aufe.edu.cn/</t>
  </si>
  <si>
    <t>安徽省所有高等院校正式注册的在校学生（含当年毕业生），包括本科生、专科生、研究生</t>
  </si>
  <si>
    <r>
      <rPr>
        <sz val="11"/>
        <color theme="1"/>
        <rFont val="宋体"/>
        <charset val="134"/>
      </rPr>
      <t>2</t>
    </r>
    <r>
      <rPr>
        <sz val="11"/>
        <color theme="1"/>
        <rFont val="宋体"/>
        <charset val="134"/>
      </rPr>
      <t>024年5月-11月。</t>
    </r>
  </si>
  <si>
    <t>参赛者需提交故事片、纪录片、动画片、影视评论、影视文学剧本相关作品报送评审</t>
  </si>
  <si>
    <t>全国大学生创新创业训练计划年会展示</t>
  </si>
  <si>
    <t>国创年会组委会/安徽省教育厅</t>
  </si>
  <si>
    <t>http://www.gjcxcy.cn/</t>
  </si>
  <si>
    <t>汪燕鸣</t>
  </si>
  <si>
    <t>各高校</t>
  </si>
  <si>
    <t>2024年11月8日-11月10日</t>
  </si>
  <si>
    <t>组织开展学术交流，成果展示交流，推介大学生创业项目。</t>
  </si>
  <si>
    <t>商务英语专业</t>
  </si>
  <si>
    <t>徐静</t>
  </si>
  <si>
    <t>安徽省高等学校（含本科和高职高专类院校）全日制在校本、专科学生和研究生，专业不限，需组队参赛，团队不超过5人。</t>
  </si>
  <si>
    <t>初赛：4月20日9点-17点，决赛：5月10日-5月12日，现场总决赛：6月15日。</t>
  </si>
  <si>
    <t>重点考察数字贸易（跨境电商）的操作技能，初赛完成相关模拟任务，决赛分3个赛道，包括跨境电商直播，跨境数字营销短视频创作，跨境电商大数据运营分析。</t>
  </si>
  <si>
    <t>盖章总数</t>
  </si>
  <si>
    <t>一等奖</t>
  </si>
  <si>
    <t>二等奖</t>
  </si>
  <si>
    <t>三等奖</t>
  </si>
  <si>
    <t>签字</t>
  </si>
  <si>
    <t>科技创新创业协会参与举办的学科竞赛项目</t>
  </si>
  <si>
    <t>主办学院</t>
  </si>
  <si>
    <t>在大赛中承担的角色</t>
  </si>
  <si>
    <t>中国国际大学生创新大赛</t>
  </si>
  <si>
    <t>承办校级决赛</t>
  </si>
  <si>
    <t>全国（全省）大学生艺术展演</t>
  </si>
  <si>
    <t>协办收集作品</t>
  </si>
  <si>
    <t>全国大学生广告艺术大赛</t>
  </si>
  <si>
    <t>全国大学生节能减排社会实践与科技竞赛
安徽省大学生节能减排社会实践与科技竞赛</t>
  </si>
  <si>
    <t>全国大学生电子商务“创新、创意及创业”挑战赛</t>
  </si>
  <si>
    <t>协助经济管理学院完成校赛决赛</t>
  </si>
  <si>
    <t>安徽省大学生科普创意创新大赛</t>
  </si>
  <si>
    <t>协办收集决赛</t>
  </si>
  <si>
    <t>安徽省大学生摄影作品大赛</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</si>
</sst>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宋体"/>
      <charset val="134"/>
      <scheme val="minor"/>
    </font>
    <font>
      <sz val="14"/>
      <name val="宋体"/>
      <charset val="134"/>
      <scheme val="minor"/>
    </font>
    <font>
      <b/>
      <sz val="10"/>
      <name val="宋体"/>
      <charset val="134"/>
    </font>
    <font>
      <sz val="10"/>
      <name val="宋体"/>
      <charset val="134"/>
    </font>
    <font>
      <sz val="10"/>
      <name val="宋体"/>
      <charset val="134"/>
      <scheme val="minor"/>
    </font>
    <font>
      <sz val="20"/>
      <name val="宋体"/>
      <charset val="134"/>
      <scheme val="minor"/>
    </font>
    <font>
      <sz val="10"/>
      <name val="FangSong"/>
      <charset val="134"/>
    </font>
    <font>
      <sz val="10"/>
      <color rgb="FF000000"/>
      <name val="宋体"/>
      <charset val="134"/>
    </font>
    <font>
      <sz val="10"/>
      <color rgb="FF000000"/>
      <name val="Arial"/>
      <charset val="134"/>
    </font>
    <font>
      <b/>
      <sz val="10"/>
      <name val="宋体"/>
      <charset val="134"/>
      <scheme val="minor"/>
    </font>
    <font>
      <u/>
      <sz val="10"/>
      <color theme="10"/>
      <name val="宋体"/>
      <charset val="134"/>
    </font>
    <font>
      <sz val="10"/>
      <color theme="1"/>
      <name val="宋体"/>
      <charset val="134"/>
      <scheme val="minor"/>
    </font>
    <font>
      <u/>
      <sz val="11"/>
      <color rgb="FF0000FF"/>
      <name val="宋体"/>
      <charset val="134"/>
      <scheme val="minor"/>
    </font>
    <font>
      <u/>
      <sz val="10"/>
      <name val="宋体"/>
      <charset val="134"/>
    </font>
    <font>
      <u/>
      <sz val="11"/>
      <color rgb="FF800080"/>
      <name val="宋体"/>
      <charset val="134"/>
      <scheme val="minor"/>
    </font>
    <font>
      <u/>
      <sz val="10"/>
      <color rgb="FF800080"/>
      <name val="宋体"/>
      <charset val="134"/>
    </font>
    <font>
      <u/>
      <sz val="10"/>
      <color rgb="FF800080"/>
      <name val="宋体"/>
      <charset val="134"/>
      <scheme val="minor"/>
    </font>
    <font>
      <sz val="10"/>
      <color rgb="FF800080"/>
      <name val="宋体"/>
      <charset val="134"/>
    </font>
    <font>
      <sz val="11"/>
      <color theme="1"/>
      <name val="宋体"/>
      <charset val="134"/>
    </font>
    <font>
      <sz val="12"/>
      <color rgb="FF262626"/>
      <name val="Segoe UI"/>
      <charset val="134"/>
    </font>
    <font>
      <sz val="10.5"/>
      <color rgb="FF333333"/>
      <name val="Helvetica"/>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3" borderId="3"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4" applyNumberFormat="0" applyFill="0" applyAlignment="0" applyProtection="0">
      <alignment vertical="center"/>
    </xf>
    <xf numFmtId="0" fontId="26" fillId="0" borderId="4" applyNumberFormat="0" applyFill="0" applyAlignment="0" applyProtection="0">
      <alignment vertical="center"/>
    </xf>
    <xf numFmtId="0" fontId="27" fillId="0" borderId="5" applyNumberFormat="0" applyFill="0" applyAlignment="0" applyProtection="0">
      <alignment vertical="center"/>
    </xf>
    <xf numFmtId="0" fontId="27" fillId="0" borderId="0" applyNumberFormat="0" applyFill="0" applyBorder="0" applyAlignment="0" applyProtection="0">
      <alignment vertical="center"/>
    </xf>
    <xf numFmtId="0" fontId="28" fillId="4" borderId="6" applyNumberFormat="0" applyAlignment="0" applyProtection="0">
      <alignment vertical="center"/>
    </xf>
    <xf numFmtId="0" fontId="29" fillId="5" borderId="7" applyNumberFormat="0" applyAlignment="0" applyProtection="0">
      <alignment vertical="center"/>
    </xf>
    <xf numFmtId="0" fontId="30" fillId="5" borderId="6" applyNumberFormat="0" applyAlignment="0" applyProtection="0">
      <alignment vertical="center"/>
    </xf>
    <xf numFmtId="0" fontId="31" fillId="6" borderId="8" applyNumberFormat="0" applyAlignment="0" applyProtection="0">
      <alignment vertical="center"/>
    </xf>
    <xf numFmtId="0" fontId="32" fillId="0" borderId="9" applyNumberFormat="0" applyFill="0" applyAlignment="0" applyProtection="0">
      <alignment vertical="center"/>
    </xf>
    <xf numFmtId="0" fontId="33" fillId="0" borderId="10"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xf numFmtId="0" fontId="39" fillId="0" borderId="0"/>
    <xf numFmtId="0" fontId="39" fillId="0" borderId="0">
      <alignment vertical="center"/>
    </xf>
  </cellStyleXfs>
  <cellXfs count="45">
    <xf numFmtId="0" fontId="0" fillId="0" borderId="0" xfId="0">
      <alignment vertical="center"/>
    </xf>
    <xf numFmtId="0" fontId="0" fillId="0" borderId="0" xfId="0" applyAlignment="1">
      <alignment vertical="center" wrapText="1"/>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0" xfId="0"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5"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Alignment="1">
      <alignment horizontal="center" vertical="center" wrapText="1"/>
    </xf>
    <xf numFmtId="0" fontId="5" fillId="0" borderId="0" xfId="0" applyFont="1" applyFill="1" applyAlignment="1">
      <alignment horizontal="center" vertical="center"/>
    </xf>
    <xf numFmtId="0" fontId="9" fillId="0" borderId="1" xfId="0"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10" fillId="2" borderId="1" xfId="6" applyNumberFormat="1" applyFont="1" applyFill="1" applyBorder="1" applyAlignment="1" applyProtection="1">
      <alignment horizontal="center" vertical="center" wrapText="1"/>
    </xf>
    <xf numFmtId="0" fontId="11" fillId="0" borderId="1" xfId="0" applyFont="1" applyBorder="1" applyAlignment="1">
      <alignment horizontal="center" vertical="center"/>
    </xf>
    <xf numFmtId="0" fontId="12" fillId="2" borderId="1" xfId="6" applyNumberFormat="1" applyFill="1" applyBorder="1" applyAlignment="1" applyProtection="1">
      <alignment horizontal="center" vertical="center" wrapText="1"/>
    </xf>
    <xf numFmtId="0" fontId="8"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10" fillId="2" borderId="1" xfId="6" applyFont="1" applyFill="1" applyBorder="1" applyAlignment="1">
      <alignment horizontal="center" vertical="center" wrapText="1"/>
    </xf>
    <xf numFmtId="0" fontId="12" fillId="2" borderId="1" xfId="6" applyFill="1" applyBorder="1" applyAlignment="1">
      <alignment horizontal="center" vertical="center" wrapText="1"/>
    </xf>
    <xf numFmtId="0" fontId="8" fillId="0" borderId="1" xfId="0" applyFont="1" applyFill="1" applyBorder="1" applyAlignment="1">
      <alignment horizontal="center" vertical="center" wrapText="1"/>
    </xf>
    <xf numFmtId="0" fontId="12" fillId="0" borderId="1" xfId="6" applyNumberFormat="1" applyFill="1" applyBorder="1" applyAlignment="1">
      <alignment horizontal="center" vertical="center" wrapText="1"/>
    </xf>
    <xf numFmtId="0" fontId="3" fillId="0" borderId="1" xfId="50" applyFont="1" applyFill="1" applyBorder="1" applyAlignment="1">
      <alignment horizontal="center" vertical="center" wrapText="1"/>
    </xf>
    <xf numFmtId="0" fontId="13" fillId="2" borderId="1" xfId="6" applyFont="1" applyFill="1" applyBorder="1" applyAlignment="1">
      <alignment horizontal="center" vertical="center" wrapText="1"/>
    </xf>
    <xf numFmtId="0" fontId="14" fillId="2" borderId="1" xfId="6" applyFont="1" applyFill="1" applyBorder="1" applyAlignment="1">
      <alignment horizontal="center" vertical="center" wrapText="1"/>
    </xf>
    <xf numFmtId="0" fontId="15" fillId="2" borderId="1" xfId="6" applyFont="1" applyFill="1" applyBorder="1" applyAlignment="1">
      <alignment horizontal="center" vertical="center" wrapText="1"/>
    </xf>
    <xf numFmtId="0" fontId="16" fillId="2" borderId="1" xfId="6" applyFont="1" applyFill="1" applyBorder="1" applyAlignment="1">
      <alignment horizontal="center" vertical="center" wrapText="1"/>
    </xf>
    <xf numFmtId="0" fontId="3" fillId="0" borderId="1" xfId="49" applyFont="1" applyFill="1" applyBorder="1" applyAlignment="1">
      <alignment horizontal="center" vertical="center" wrapText="1"/>
    </xf>
    <xf numFmtId="0" fontId="17" fillId="2" borderId="1" xfId="6" applyFont="1" applyFill="1" applyBorder="1" applyAlignment="1">
      <alignment horizontal="center" vertical="center" wrapText="1"/>
    </xf>
    <xf numFmtId="0" fontId="2" fillId="0" borderId="1" xfId="0" applyFont="1" applyFill="1" applyBorder="1" applyAlignment="1">
      <alignment horizontal="center" vertical="center"/>
    </xf>
    <xf numFmtId="0" fontId="18" fillId="0" borderId="1" xfId="0" applyFont="1" applyBorder="1" applyAlignment="1">
      <alignment vertical="top" wrapText="1"/>
    </xf>
    <xf numFmtId="0" fontId="19" fillId="0" borderId="0" xfId="0" applyFont="1">
      <alignment vertical="center"/>
    </xf>
    <xf numFmtId="0" fontId="18" fillId="0" borderId="1" xfId="0" applyFont="1" applyBorder="1" applyAlignment="1">
      <alignment horizontal="center" vertical="top" wrapText="1"/>
    </xf>
    <xf numFmtId="57" fontId="3" fillId="0" borderId="0" xfId="0" applyNumberFormat="1" applyFont="1" applyFill="1" applyAlignment="1">
      <alignment horizontal="center" vertical="center"/>
    </xf>
    <xf numFmtId="31" fontId="3" fillId="0" borderId="0" xfId="0" applyNumberFormat="1" applyFont="1" applyFill="1" applyAlignment="1">
      <alignment horizontal="center" vertical="center"/>
    </xf>
    <xf numFmtId="0" fontId="20" fillId="0" borderId="0" xfId="0" applyFont="1">
      <alignment vertical="center"/>
    </xf>
    <xf numFmtId="0" fontId="20" fillId="0" borderId="0" xfId="0" applyFont="1" applyAlignment="1">
      <alignment vertical="center" wrapText="1"/>
    </xf>
    <xf numFmtId="0" fontId="18" fillId="0" borderId="0" xfId="0" applyFont="1" applyBorder="1" applyAlignment="1">
      <alignment vertical="top" wrapText="1"/>
    </xf>
    <xf numFmtId="0" fontId="11" fillId="0" borderId="0" xfId="0" applyFont="1" applyFill="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9" Type="http://schemas.openxmlformats.org/officeDocument/2006/relationships/image" Target="media/image9.png"/><Relationship Id="rId8" Type="http://schemas.openxmlformats.org/officeDocument/2006/relationships/image" Target="media/image8.jpeg"/><Relationship Id="rId7" Type="http://schemas.openxmlformats.org/officeDocument/2006/relationships/image" Target="media/image7.jpeg"/><Relationship Id="rId68" Type="http://schemas.openxmlformats.org/officeDocument/2006/relationships/image" Target="media/image67.png"/><Relationship Id="rId67" Type="http://schemas.openxmlformats.org/officeDocument/2006/relationships/image" Target="media/image66.png"/><Relationship Id="rId66" Type="http://schemas.openxmlformats.org/officeDocument/2006/relationships/image" Target="media/image65.png"/><Relationship Id="rId65" Type="http://schemas.openxmlformats.org/officeDocument/2006/relationships/image" Target="media/image64.png"/><Relationship Id="rId64" Type="http://schemas.openxmlformats.org/officeDocument/2006/relationships/image" Target="media/image63.png"/><Relationship Id="rId63" Type="http://schemas.openxmlformats.org/officeDocument/2006/relationships/image" Target="media/image62.png"/><Relationship Id="rId62" Type="http://schemas.openxmlformats.org/officeDocument/2006/relationships/image" Target="media/image61.png"/><Relationship Id="rId61" Type="http://schemas.openxmlformats.org/officeDocument/2006/relationships/image" Target="media/image60.png"/><Relationship Id="rId60" Type="http://schemas.openxmlformats.org/officeDocument/2006/relationships/image" Target="media/image59.png"/><Relationship Id="rId6" Type="http://schemas.openxmlformats.org/officeDocument/2006/relationships/image" Target="media/image6.jpeg"/><Relationship Id="rId59" Type="http://schemas.openxmlformats.org/officeDocument/2006/relationships/image" Target="media/image58.png"/><Relationship Id="rId58" Type="http://schemas.openxmlformats.org/officeDocument/2006/relationships/image" Target="media/image57.png"/><Relationship Id="rId57" Type="http://schemas.openxmlformats.org/officeDocument/2006/relationships/image" Target="media/image56.png"/><Relationship Id="rId56" Type="http://schemas.openxmlformats.org/officeDocument/2006/relationships/image" Target="media/image55.png"/><Relationship Id="rId55" Type="http://schemas.openxmlformats.org/officeDocument/2006/relationships/image" Target="NULL" TargetMode="External"/><Relationship Id="rId54" Type="http://schemas.openxmlformats.org/officeDocument/2006/relationships/image" Target="media/image54.png"/><Relationship Id="rId53" Type="http://schemas.openxmlformats.org/officeDocument/2006/relationships/image" Target="media/image53.png"/><Relationship Id="rId52" Type="http://schemas.openxmlformats.org/officeDocument/2006/relationships/image" Target="media/image52.png"/><Relationship Id="rId51" Type="http://schemas.openxmlformats.org/officeDocument/2006/relationships/image" Target="media/image51.png"/><Relationship Id="rId50" Type="http://schemas.openxmlformats.org/officeDocument/2006/relationships/image" Target="media/image50.png"/><Relationship Id="rId5" Type="http://schemas.openxmlformats.org/officeDocument/2006/relationships/image" Target="media/image5.png"/><Relationship Id="rId49" Type="http://schemas.openxmlformats.org/officeDocument/2006/relationships/image" Target="media/image49.png"/><Relationship Id="rId48" Type="http://schemas.openxmlformats.org/officeDocument/2006/relationships/image" Target="media/image48.png"/><Relationship Id="rId47" Type="http://schemas.openxmlformats.org/officeDocument/2006/relationships/image" Target="media/image47.png"/><Relationship Id="rId46" Type="http://schemas.openxmlformats.org/officeDocument/2006/relationships/image" Target="media/image46.png"/><Relationship Id="rId45" Type="http://schemas.openxmlformats.org/officeDocument/2006/relationships/image" Target="media/image45.png"/><Relationship Id="rId44" Type="http://schemas.openxmlformats.org/officeDocument/2006/relationships/image" Target="media/image44.png"/><Relationship Id="rId43" Type="http://schemas.openxmlformats.org/officeDocument/2006/relationships/image" Target="media/image43.png"/><Relationship Id="rId42" Type="http://schemas.openxmlformats.org/officeDocument/2006/relationships/image" Target="media/image42.png"/><Relationship Id="rId41" Type="http://schemas.openxmlformats.org/officeDocument/2006/relationships/image" Target="media/image41.png"/><Relationship Id="rId40" Type="http://schemas.openxmlformats.org/officeDocument/2006/relationships/image" Target="media/image40.png"/><Relationship Id="rId4" Type="http://schemas.openxmlformats.org/officeDocument/2006/relationships/image" Target="media/image4.jpeg"/><Relationship Id="rId39" Type="http://schemas.openxmlformats.org/officeDocument/2006/relationships/image" Target="media/image39.png"/><Relationship Id="rId38" Type="http://schemas.openxmlformats.org/officeDocument/2006/relationships/image" Target="media/image38.png"/><Relationship Id="rId37" Type="http://schemas.openxmlformats.org/officeDocument/2006/relationships/image" Target="media/image37.png"/><Relationship Id="rId36" Type="http://schemas.openxmlformats.org/officeDocument/2006/relationships/image" Target="media/image36.png"/><Relationship Id="rId35" Type="http://schemas.openxmlformats.org/officeDocument/2006/relationships/image" Target="media/image35.png"/><Relationship Id="rId34" Type="http://schemas.openxmlformats.org/officeDocument/2006/relationships/image" Target="media/image34.png"/><Relationship Id="rId33" Type="http://schemas.openxmlformats.org/officeDocument/2006/relationships/image" Target="media/image33.png"/><Relationship Id="rId32" Type="http://schemas.openxmlformats.org/officeDocument/2006/relationships/image" Target="media/image32.png"/><Relationship Id="rId31" Type="http://schemas.openxmlformats.org/officeDocument/2006/relationships/image" Target="media/image31.png"/><Relationship Id="rId30" Type="http://schemas.openxmlformats.org/officeDocument/2006/relationships/image" Target="media/image30.png"/><Relationship Id="rId3" Type="http://schemas.openxmlformats.org/officeDocument/2006/relationships/image" Target="media/image3.png"/><Relationship Id="rId29" Type="http://schemas.openxmlformats.org/officeDocument/2006/relationships/image" Target="media/image29.png"/><Relationship Id="rId28" Type="http://schemas.openxmlformats.org/officeDocument/2006/relationships/image" Target="media/image28.png"/><Relationship Id="rId27" Type="http://schemas.openxmlformats.org/officeDocument/2006/relationships/image" Target="media/image27.png"/><Relationship Id="rId26" Type="http://schemas.openxmlformats.org/officeDocument/2006/relationships/image" Target="media/image26.png"/><Relationship Id="rId25" Type="http://schemas.openxmlformats.org/officeDocument/2006/relationships/image" Target="media/image25.png"/><Relationship Id="rId24" Type="http://schemas.openxmlformats.org/officeDocument/2006/relationships/image" Target="media/image24.png"/><Relationship Id="rId23" Type="http://schemas.openxmlformats.org/officeDocument/2006/relationships/image" Target="media/image23.png"/><Relationship Id="rId22" Type="http://schemas.openxmlformats.org/officeDocument/2006/relationships/image" Target="media/image22.png"/><Relationship Id="rId21" Type="http://schemas.openxmlformats.org/officeDocument/2006/relationships/image" Target="media/image21.png"/><Relationship Id="rId20" Type="http://schemas.openxmlformats.org/officeDocument/2006/relationships/image" Target="media/image20.jpeg"/><Relationship Id="rId2" Type="http://schemas.openxmlformats.org/officeDocument/2006/relationships/image" Target="media/image2.png"/><Relationship Id="rId19" Type="http://schemas.openxmlformats.org/officeDocument/2006/relationships/image" Target="media/image19.png"/><Relationship Id="rId18" Type="http://schemas.openxmlformats.org/officeDocument/2006/relationships/image" Target="media/image18.png"/><Relationship Id="rId17" Type="http://schemas.openxmlformats.org/officeDocument/2006/relationships/image" Target="media/image17.png"/><Relationship Id="rId16" Type="http://schemas.openxmlformats.org/officeDocument/2006/relationships/image" Target="media/image16.png"/><Relationship Id="rId15" Type="http://schemas.openxmlformats.org/officeDocument/2006/relationships/image" Target="media/image15.jpeg"/><Relationship Id="rId14" Type="http://schemas.openxmlformats.org/officeDocument/2006/relationships/image" Target="media/image14.jpeg"/><Relationship Id="rId13" Type="http://schemas.openxmlformats.org/officeDocument/2006/relationships/image" Target="media/image13.png"/><Relationship Id="rId12" Type="http://schemas.openxmlformats.org/officeDocument/2006/relationships/image" Target="media/image12.png"/><Relationship Id="rId11" Type="http://schemas.openxmlformats.org/officeDocument/2006/relationships/image" Target="media/image11.png"/><Relationship Id="rId10" Type="http://schemas.openxmlformats.org/officeDocument/2006/relationships/image" Target="media/image10.png"/><Relationship Id="rId1" Type="http://schemas.openxmlformats.org/officeDocument/2006/relationships/image" Target="media/image1.png"/></Relationships>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www.wps.cn/officeDocument/2020/cellImage" Target="cellimag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www.gjcxcy.cn/" TargetMode="External"/><Relationship Id="rId8" Type="http://schemas.openxmlformats.org/officeDocument/2006/relationships/hyperlink" Target="https://sfl.ccnu.edu.cn/info/1174/11349.htm" TargetMode="External"/><Relationship Id="rId7" Type="http://schemas.openxmlformats.org/officeDocument/2006/relationships/hyperlink" Target="https://csicc.flebm.com" TargetMode="External"/><Relationship Id="rId6" Type="http://schemas.openxmlformats.org/officeDocument/2006/relationships/hyperlink" Target="http://fzdasai2023.ahpu.edu.cn//" TargetMode="External"/><Relationship Id="rId51" Type="http://schemas.openxmlformats.org/officeDocument/2006/relationships/hyperlink" Target="https://www.tiaozhanbei.net/" TargetMode="External"/><Relationship Id="rId50" Type="http://schemas.openxmlformats.org/officeDocument/2006/relationships/hyperlink" Target="https://www.chinaneccs.cn/" TargetMode="External"/><Relationship Id="rId5" Type="http://schemas.openxmlformats.org/officeDocument/2006/relationships/hyperlink" Target="https://mks.hfut.edu.cn/2024/1003/c8870a306967/page.htm" TargetMode="External"/><Relationship Id="rId49" Type="http://schemas.openxmlformats.org/officeDocument/2006/relationships/hyperlink" Target="http://tjjmds.ai-learning.net/" TargetMode="External"/><Relationship Id="rId48" Type="http://schemas.openxmlformats.org/officeDocument/2006/relationships/hyperlink" Target="http://jyt.ah.gov.cn/tsdw/gdjyc/dxsxkhjnjs/40715569.html" TargetMode="External"/><Relationship Id="rId47" Type="http://schemas.openxmlformats.org/officeDocument/2006/relationships/hyperlink" Target="http://223.240.84.253:81/cmp/" TargetMode="External"/><Relationship Id="rId46" Type="http://schemas.openxmlformats.org/officeDocument/2006/relationships/hyperlink" Target="http://jyt.ah.gov.cn/tsdw/gdjyc/dxsxkhjnjs/40712079.html" TargetMode="External"/><Relationship Id="rId45" Type="http://schemas.openxmlformats.org/officeDocument/2006/relationships/hyperlink" Target="https://culsc.cn/#/Home" TargetMode="External"/><Relationship Id="rId44" Type="http://schemas.openxmlformats.org/officeDocument/2006/relationships/hyperlink" Target="http://www.ah-qbcc.cn/" TargetMode="External"/><Relationship Id="rId43" Type="http://schemas.openxmlformats.org/officeDocument/2006/relationships/hyperlink" Target="https://cy.ncss.cn/" TargetMode="External"/><Relationship Id="rId42" Type="http://schemas.openxmlformats.org/officeDocument/2006/relationships/hyperlink" Target="https://jdsxj.eduyun.cn/" TargetMode="External"/><Relationship Id="rId41" Type="http://schemas.openxmlformats.org/officeDocument/2006/relationships/hyperlink" Target="http://www.ahsmx.org/Default.aspx" TargetMode="External"/><Relationship Id="rId40" Type="http://schemas.openxmlformats.org/officeDocument/2006/relationships/hyperlink" Target="http://www.jienengjianpai.org/" TargetMode="External"/><Relationship Id="rId4" Type="http://schemas.openxmlformats.org/officeDocument/2006/relationships/hyperlink" Target="http://www.kepuah.cn/" TargetMode="External"/><Relationship Id="rId39" Type="http://schemas.openxmlformats.org/officeDocument/2006/relationships/hyperlink" Target="http://www.ahgysj.com/xwzx" TargetMode="External"/><Relationship Id="rId38" Type="http://schemas.openxmlformats.org/officeDocument/2006/relationships/hyperlink" Target="http://www.xczxcy.com.cn/" TargetMode="External"/><Relationship Id="rId37" Type="http://schemas.openxmlformats.org/officeDocument/2006/relationships/hyperlink" Target="https://www.cdec.org.cn/" TargetMode="External"/><Relationship Id="rId36" Type="http://schemas.openxmlformats.org/officeDocument/2006/relationships/hyperlink" Target="https://www.dandad.cn/" TargetMode="External"/><Relationship Id="rId35" Type="http://schemas.openxmlformats.org/officeDocument/2006/relationships/hyperlink" Target="http://jyt.ah.gov.cn/tsdw/gdjyc/dxsxkhjnjs/40715558.html" TargetMode="External"/><Relationship Id="rId34" Type="http://schemas.openxmlformats.org/officeDocument/2006/relationships/hyperlink" Target="http://111.230.195.235:8087/ahkjds/" TargetMode="External"/><Relationship Id="rId33" Type="http://schemas.openxmlformats.org/officeDocument/2006/relationships/hyperlink" Target="http://jyt.ah.gov.cn/tsdw/gdjyc/dxsxkhjnjs/40703833.html" TargetMode="External"/><Relationship Id="rId32" Type="http://schemas.openxmlformats.org/officeDocument/2006/relationships/hyperlink" Target="https://www.sun-ada.net/" TargetMode="External"/><Relationship Id="rId31" Type="http://schemas.openxmlformats.org/officeDocument/2006/relationships/hyperlink" Target="http://jyt.ah.gov.cn/tsdw/gdjyc/dxsxkhjnjs/40725727.html" TargetMode="External"/><Relationship Id="rId30" Type="http://schemas.openxmlformats.org/officeDocument/2006/relationships/hyperlink" Target="https://dxswdy.aufe.edu.cn/" TargetMode="External"/><Relationship Id="rId3" Type="http://schemas.openxmlformats.org/officeDocument/2006/relationships/hyperlink" Target="https://qgdyz.sc.edu.cn/" TargetMode="External"/><Relationship Id="rId29" Type="http://schemas.openxmlformats.org/officeDocument/2006/relationships/hyperlink" Target="http://ah.cbecbe.com/" TargetMode="External"/><Relationship Id="rId28" Type="http://schemas.openxmlformats.org/officeDocument/2006/relationships/hyperlink" Target="http://jyt.ah.gov.cn/tsdw/gdjyc/dxsxkhjnjs/40715555.html" TargetMode="External"/><Relationship Id="rId27" Type="http://schemas.openxmlformats.org/officeDocument/2006/relationships/hyperlink" Target="https://tzds.aufe.edu.cn/" TargetMode="External"/><Relationship Id="rId26" Type="http://schemas.openxmlformats.org/officeDocument/2006/relationships/hyperlink" Target="http://ahtpds.ahu.edu.cn/main.htm" TargetMode="External"/><Relationship Id="rId25" Type="http://schemas.openxmlformats.org/officeDocument/2006/relationships/hyperlink" Target="http://www.erp-edu.cn/" TargetMode="External"/><Relationship Id="rId24" Type="http://schemas.openxmlformats.org/officeDocument/2006/relationships/hyperlink" Target="http://zpy.cstam.org.cn/index.aspx" TargetMode="External"/><Relationship Id="rId23" Type="http://schemas.openxmlformats.org/officeDocument/2006/relationships/hyperlink" Target="http://jyt.ah.gov.cn/tsdw/gdjyc/dxsxkhjnjs/40698161.html" TargetMode="External"/><Relationship Id="rId22" Type="http://schemas.openxmlformats.org/officeDocument/2006/relationships/hyperlink" Target="http://jyt.ah.gov.cn/tsdw/gdjyc/dxsxkhjnjs/40694707.html" TargetMode="External"/><Relationship Id="rId21" Type="http://schemas.openxmlformats.org/officeDocument/2006/relationships/hyperlink" Target="http://www.clpp.org.cn/html/competition/" TargetMode="External"/><Relationship Id="rId20" Type="http://schemas.openxmlformats.org/officeDocument/2006/relationships/hyperlink" Target="https://glds.aufe.edu.cn/" TargetMode="External"/><Relationship Id="rId2" Type="http://schemas.openxmlformats.org/officeDocument/2006/relationships/hyperlink" Target="https://www.shejijingsai.com/2022/07/824935.html" TargetMode="External"/><Relationship Id="rId19" Type="http://schemas.openxmlformats.org/officeDocument/2006/relationships/hyperlink" Target="http://www.fwwb.org.cn/" TargetMode="External"/><Relationship Id="rId18" Type="http://schemas.openxmlformats.org/officeDocument/2006/relationships/hyperlink" Target="https://www.ahjsjjy.com/index.html" TargetMode="External"/><Relationship Id="rId17" Type="http://schemas.openxmlformats.org/officeDocument/2006/relationships/hyperlink" Target="https://cid.nju.edu.cn/redirectActionIndex/0" TargetMode="External"/><Relationship Id="rId16" Type="http://schemas.openxmlformats.org/officeDocument/2006/relationships/hyperlink" Target="http://jyt.ah.gov.cn/tsdw/gdjyc/dxsxkhjnjs/40694714.html" TargetMode="External"/><Relationship Id="rId15" Type="http://schemas.openxmlformats.org/officeDocument/2006/relationships/hyperlink" Target="https://www.isclab.org.cn/" TargetMode="External"/><Relationship Id="rId14" Type="http://schemas.openxmlformats.org/officeDocument/2006/relationships/hyperlink" Target="http://jsjds.blcu.edu.cn/" TargetMode="External"/><Relationship Id="rId13" Type="http://schemas.openxmlformats.org/officeDocument/2006/relationships/hyperlink" Target="http://jyt.ah.gov.cn/tsdw/gdjyc/dxsxkhjnjs/40705472.html" TargetMode="External"/><Relationship Id="rId12" Type="http://schemas.openxmlformats.org/officeDocument/2006/relationships/hyperlink" Target="http://www.cteic.com/index.html" TargetMode="External"/><Relationship Id="rId11" Type="http://schemas.openxmlformats.org/officeDocument/2006/relationships/hyperlink" Target="http://iche.zju.edu.cn/" TargetMode="External"/><Relationship Id="rId10" Type="http://schemas.openxmlformats.org/officeDocument/2006/relationships/hyperlink" Target="http://jyt.ah.gov.cn/tsdw/gdjyc/dxsxkhjnjs/40720709.html" TargetMode="External"/><Relationship Id="rId1" Type="http://schemas.openxmlformats.org/officeDocument/2006/relationships/hyperlink" Target="https://zfxy.wxc.edu.cn/2019bls/main.ps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1048568"/>
  <sheetViews>
    <sheetView tabSelected="1" topLeftCell="D57" workbookViewId="0">
      <selection activeCell="P68" sqref="P68"/>
    </sheetView>
  </sheetViews>
  <sheetFormatPr defaultColWidth="9" defaultRowHeight="12.75"/>
  <cols>
    <col min="1" max="1" width="6.25" style="7" customWidth="1"/>
    <col min="2" max="2" width="16.875" style="7" customWidth="1"/>
    <col min="3" max="3" width="36.75" style="7" customWidth="1"/>
    <col min="4" max="4" width="39.625" style="7" customWidth="1"/>
    <col min="5" max="5" width="5.5" style="7" customWidth="1"/>
    <col min="6" max="6" width="10.375" style="7" customWidth="1"/>
    <col min="7" max="7" width="22.75" style="14" customWidth="1"/>
    <col min="8" max="8" width="13.625" style="15" customWidth="1"/>
    <col min="9" max="9" width="7.625" style="7" customWidth="1"/>
    <col min="10" max="10" width="25.25" style="7" customWidth="1"/>
    <col min="11" max="11" width="11.25" style="7" customWidth="1"/>
    <col min="12" max="12" width="33.125" style="7" customWidth="1"/>
    <col min="13" max="13" width="7.625" style="7" customWidth="1"/>
    <col min="14" max="14" width="18.625" style="7" customWidth="1"/>
    <col min="15" max="15" width="8.375" style="7" customWidth="1"/>
    <col min="16" max="16" width="9" style="7"/>
    <col min="17" max="17" width="27.875" style="7" customWidth="1"/>
    <col min="18" max="18" width="42.5" style="7" customWidth="1"/>
    <col min="19" max="24" width="9" style="7"/>
    <col min="25" max="25" width="12.75" style="7" customWidth="1"/>
    <col min="26" max="16384" width="9" style="7"/>
  </cols>
  <sheetData>
    <row r="1" ht="51.95" customHeight="1" spans="1:18">
      <c r="A1" s="16" t="s">
        <v>0</v>
      </c>
      <c r="B1" s="16"/>
      <c r="C1" s="16"/>
      <c r="D1" s="16"/>
      <c r="E1" s="16"/>
      <c r="F1" s="16"/>
      <c r="G1" s="16"/>
      <c r="H1" s="16"/>
      <c r="I1" s="16"/>
      <c r="J1" s="16"/>
      <c r="K1" s="16"/>
      <c r="L1" s="16"/>
      <c r="M1" s="16"/>
      <c r="N1" s="16"/>
      <c r="O1" s="16"/>
      <c r="P1" s="16"/>
      <c r="Q1" s="16"/>
      <c r="R1" s="16"/>
    </row>
    <row r="2" ht="27" customHeight="1" spans="1:18">
      <c r="A2" s="3" t="s">
        <v>1</v>
      </c>
      <c r="B2" s="3" t="s">
        <v>2</v>
      </c>
      <c r="C2" s="3" t="s">
        <v>3</v>
      </c>
      <c r="D2" s="3" t="s">
        <v>4</v>
      </c>
      <c r="E2" s="17" t="s">
        <v>5</v>
      </c>
      <c r="F2" s="18" t="s">
        <v>6</v>
      </c>
      <c r="G2" s="18" t="s">
        <v>7</v>
      </c>
      <c r="H2" s="13"/>
      <c r="I2" s="3" t="s">
        <v>6</v>
      </c>
      <c r="J2" s="3" t="s">
        <v>8</v>
      </c>
      <c r="K2" s="3" t="s">
        <v>9</v>
      </c>
      <c r="L2" s="3" t="s">
        <v>10</v>
      </c>
      <c r="M2" s="3" t="s">
        <v>11</v>
      </c>
      <c r="N2" s="3" t="s">
        <v>12</v>
      </c>
      <c r="O2" s="35" t="s">
        <v>13</v>
      </c>
      <c r="P2" s="10" t="s">
        <v>14</v>
      </c>
      <c r="Q2" s="10" t="s">
        <v>15</v>
      </c>
      <c r="R2" s="10" t="s">
        <v>16</v>
      </c>
    </row>
    <row r="3" s="6" customFormat="1" ht="53.1" customHeight="1" spans="1:18">
      <c r="A3" s="4">
        <v>1</v>
      </c>
      <c r="B3" s="4" t="s">
        <v>17</v>
      </c>
      <c r="C3" s="4" t="s">
        <v>18</v>
      </c>
      <c r="D3" s="4" t="s">
        <v>19</v>
      </c>
      <c r="E3" s="4" t="s">
        <v>20</v>
      </c>
      <c r="F3" s="4" t="s">
        <v>21</v>
      </c>
      <c r="G3" s="11" t="str">
        <f>_xlfn.DISPIMG("ID_B6C7E0ADE0274738A7C17BD4AD6674F3",1)</f>
        <v>=DISPIMG("ID_B6C7E0ADE0274738A7C17BD4AD6674F3",1)</v>
      </c>
      <c r="H3" s="19" t="s">
        <v>22</v>
      </c>
      <c r="I3" s="4" t="s">
        <v>23</v>
      </c>
      <c r="J3" s="4" t="s">
        <v>24</v>
      </c>
      <c r="K3" s="4" t="s">
        <v>25</v>
      </c>
      <c r="L3" s="4" t="s">
        <v>26</v>
      </c>
      <c r="M3" s="4" t="s">
        <v>27</v>
      </c>
      <c r="N3" s="4" t="s">
        <v>28</v>
      </c>
      <c r="O3" s="11" t="s">
        <v>29</v>
      </c>
      <c r="P3" s="36" t="s">
        <v>30</v>
      </c>
      <c r="Q3" s="36" t="s">
        <v>31</v>
      </c>
      <c r="R3" s="36" t="s">
        <v>32</v>
      </c>
    </row>
    <row r="4" s="6" customFormat="1" ht="54" customHeight="1" spans="1:18">
      <c r="A4" s="4">
        <v>2</v>
      </c>
      <c r="B4" s="4" t="s">
        <v>17</v>
      </c>
      <c r="C4" s="4" t="s">
        <v>33</v>
      </c>
      <c r="D4" s="4" t="s">
        <v>19</v>
      </c>
      <c r="E4" s="4" t="s">
        <v>20</v>
      </c>
      <c r="F4" s="4" t="s">
        <v>21</v>
      </c>
      <c r="G4" s="20" t="str">
        <f>_xlfn.DISPIMG("ID_203B56983D8343DE933BEC9E9E21A02F",1)</f>
        <v>=DISPIMG("ID_203B56983D8343DE933BEC9E9E21A02F",1)</v>
      </c>
      <c r="H4" s="21" t="s">
        <v>34</v>
      </c>
      <c r="I4" s="4" t="s">
        <v>23</v>
      </c>
      <c r="J4" s="4" t="s">
        <v>24</v>
      </c>
      <c r="K4" s="4" t="s">
        <v>25</v>
      </c>
      <c r="L4" s="4" t="s">
        <v>26</v>
      </c>
      <c r="M4" s="4" t="s">
        <v>27</v>
      </c>
      <c r="N4" s="4" t="s">
        <v>35</v>
      </c>
      <c r="O4" s="11" t="s">
        <v>29</v>
      </c>
      <c r="P4" s="36" t="s">
        <v>36</v>
      </c>
      <c r="Q4" s="36" t="s">
        <v>37</v>
      </c>
      <c r="R4" s="36" t="s">
        <v>38</v>
      </c>
    </row>
    <row r="5" s="6" customFormat="1" ht="50.1" customHeight="1" spans="1:18">
      <c r="A5" s="4">
        <v>3</v>
      </c>
      <c r="B5" s="4" t="s">
        <v>39</v>
      </c>
      <c r="C5" s="4" t="s">
        <v>40</v>
      </c>
      <c r="D5" s="4" t="s">
        <v>41</v>
      </c>
      <c r="E5" s="4" t="s">
        <v>42</v>
      </c>
      <c r="F5" s="4" t="s">
        <v>43</v>
      </c>
      <c r="G5" s="22" t="str">
        <f>_xlfn.DISPIMG("ID_0B9DB6FD063C4BC99EC1EB445981E0F5",1)</f>
        <v>=DISPIMG("ID_0B9DB6FD063C4BC99EC1EB445981E0F5",1)</v>
      </c>
      <c r="H5" s="21" t="s">
        <v>44</v>
      </c>
      <c r="I5" s="4" t="s">
        <v>23</v>
      </c>
      <c r="J5" s="4" t="s">
        <v>45</v>
      </c>
      <c r="K5" s="4" t="s">
        <v>46</v>
      </c>
      <c r="L5" s="4" t="s">
        <v>47</v>
      </c>
      <c r="M5" s="4" t="s">
        <v>48</v>
      </c>
      <c r="N5" s="4" t="s">
        <v>49</v>
      </c>
      <c r="O5" s="11" t="s">
        <v>29</v>
      </c>
      <c r="P5" s="36" t="s">
        <v>50</v>
      </c>
      <c r="Q5" s="36" t="s">
        <v>51</v>
      </c>
      <c r="R5" s="36" t="s">
        <v>52</v>
      </c>
    </row>
    <row r="6" s="6" customFormat="1" ht="45.95" customHeight="1" spans="1:18">
      <c r="A6" s="4">
        <v>4</v>
      </c>
      <c r="B6" s="4" t="s">
        <v>39</v>
      </c>
      <c r="C6" s="4" t="s">
        <v>53</v>
      </c>
      <c r="D6" s="4" t="s">
        <v>54</v>
      </c>
      <c r="E6" s="4" t="s">
        <v>42</v>
      </c>
      <c r="F6" s="4" t="s">
        <v>55</v>
      </c>
      <c r="G6" s="22" t="str">
        <f>_xlfn.DISPIMG("ID_70FC4404C8414ADB985B70444CBF7CF8",1)</f>
        <v>=DISPIMG("ID_70FC4404C8414ADB985B70444CBF7CF8",1)</v>
      </c>
      <c r="H6" s="21" t="s">
        <v>56</v>
      </c>
      <c r="I6" s="4" t="s">
        <v>23</v>
      </c>
      <c r="J6" s="4" t="s">
        <v>57</v>
      </c>
      <c r="K6" s="5" t="s">
        <v>25</v>
      </c>
      <c r="L6" s="4" t="s">
        <v>47</v>
      </c>
      <c r="M6" s="4" t="s">
        <v>48</v>
      </c>
      <c r="N6" s="4" t="s">
        <v>58</v>
      </c>
      <c r="O6" s="11" t="s">
        <v>29</v>
      </c>
      <c r="P6" s="36" t="s">
        <v>59</v>
      </c>
      <c r="Q6" s="36" t="s">
        <v>60</v>
      </c>
      <c r="R6" s="36" t="s">
        <v>61</v>
      </c>
    </row>
    <row r="7" s="6" customFormat="1" ht="39" customHeight="1" spans="1:18">
      <c r="A7" s="4">
        <v>5</v>
      </c>
      <c r="B7" s="4" t="s">
        <v>39</v>
      </c>
      <c r="C7" s="4" t="s">
        <v>62</v>
      </c>
      <c r="D7" s="4" t="s">
        <v>63</v>
      </c>
      <c r="E7" s="4" t="s">
        <v>42</v>
      </c>
      <c r="F7" s="4" t="s">
        <v>43</v>
      </c>
      <c r="G7" s="23" t="str">
        <f>_xlfn.DISPIMG("ID_0A991AE173214571A9DF815F994C2C0D",1)</f>
        <v>=DISPIMG("ID_0A991AE173214571A9DF815F994C2C0D",1)</v>
      </c>
      <c r="H7" s="21" t="s">
        <v>64</v>
      </c>
      <c r="I7" s="4" t="s">
        <v>23</v>
      </c>
      <c r="J7" s="4" t="s">
        <v>45</v>
      </c>
      <c r="K7" s="4" t="s">
        <v>25</v>
      </c>
      <c r="L7" s="4" t="s">
        <v>47</v>
      </c>
      <c r="M7" s="4" t="s">
        <v>48</v>
      </c>
      <c r="N7" s="4" t="s">
        <v>58</v>
      </c>
      <c r="O7" s="11" t="s">
        <v>65</v>
      </c>
      <c r="P7" s="36" t="s">
        <v>66</v>
      </c>
      <c r="Q7" s="36" t="s">
        <v>67</v>
      </c>
      <c r="R7" s="36" t="s">
        <v>68</v>
      </c>
    </row>
    <row r="8" s="6" customFormat="1" ht="38.1" customHeight="1" spans="1:18">
      <c r="A8" s="4">
        <v>6</v>
      </c>
      <c r="B8" s="4" t="s">
        <v>39</v>
      </c>
      <c r="C8" s="4" t="s">
        <v>69</v>
      </c>
      <c r="D8" s="4" t="s">
        <v>19</v>
      </c>
      <c r="E8" s="4" t="s">
        <v>20</v>
      </c>
      <c r="F8" s="4" t="s">
        <v>21</v>
      </c>
      <c r="G8" s="24" t="str">
        <f>_xlfn.DISPIMG("ID_829E90CE05DD437EADEC666A00C55171",1)</f>
        <v>=DISPIMG("ID_829E90CE05DD437EADEC666A00C55171",1)</v>
      </c>
      <c r="H8" s="25" t="s">
        <v>70</v>
      </c>
      <c r="I8" s="4" t="s">
        <v>23</v>
      </c>
      <c r="J8" s="4" t="s">
        <v>24</v>
      </c>
      <c r="K8" s="4" t="s">
        <v>25</v>
      </c>
      <c r="L8" s="4" t="s">
        <v>47</v>
      </c>
      <c r="M8" s="4" t="s">
        <v>71</v>
      </c>
      <c r="N8" s="4" t="s">
        <v>72</v>
      </c>
      <c r="O8" s="11" t="s">
        <v>65</v>
      </c>
      <c r="P8" s="36" t="s">
        <v>73</v>
      </c>
      <c r="Q8" s="36" t="s">
        <v>74</v>
      </c>
      <c r="R8" s="36" t="s">
        <v>75</v>
      </c>
    </row>
    <row r="9" s="6" customFormat="1" ht="53.1" customHeight="1" spans="1:18">
      <c r="A9" s="4">
        <v>7</v>
      </c>
      <c r="B9" s="4" t="s">
        <v>76</v>
      </c>
      <c r="C9" s="4" t="s">
        <v>77</v>
      </c>
      <c r="D9" s="4" t="s">
        <v>78</v>
      </c>
      <c r="E9" s="4" t="s">
        <v>42</v>
      </c>
      <c r="F9" s="4" t="s">
        <v>79</v>
      </c>
      <c r="G9" s="23" t="str">
        <f>_xlfn.DISPIMG("ID_C46DD8F5DD554FFA9A9EA40FB123AAF0",1)</f>
        <v>=DISPIMG("ID_C46DD8F5DD554FFA9A9EA40FB123AAF0",1)</v>
      </c>
      <c r="H9" s="24" t="s">
        <v>80</v>
      </c>
      <c r="I9" s="4" t="s">
        <v>81</v>
      </c>
      <c r="J9" s="4" t="s">
        <v>57</v>
      </c>
      <c r="K9" s="5" t="s">
        <v>25</v>
      </c>
      <c r="L9" s="4" t="s">
        <v>82</v>
      </c>
      <c r="M9" s="4" t="s">
        <v>83</v>
      </c>
      <c r="N9" s="4" t="s">
        <v>84</v>
      </c>
      <c r="O9" s="11" t="s">
        <v>29</v>
      </c>
      <c r="P9" s="36" t="s">
        <v>85</v>
      </c>
      <c r="Q9" s="36" t="s">
        <v>86</v>
      </c>
      <c r="R9" s="36" t="s">
        <v>87</v>
      </c>
    </row>
    <row r="10" s="6" customFormat="1" ht="42" customHeight="1" spans="1:18">
      <c r="A10" s="4">
        <v>8</v>
      </c>
      <c r="B10" s="4" t="s">
        <v>76</v>
      </c>
      <c r="C10" s="4" t="s">
        <v>88</v>
      </c>
      <c r="D10" s="4" t="s">
        <v>89</v>
      </c>
      <c r="E10" s="4" t="s">
        <v>42</v>
      </c>
      <c r="F10" s="4" t="s">
        <v>43</v>
      </c>
      <c r="G10" s="22" t="str">
        <f>_xlfn.DISPIMG("ID_923CBA353EB74239972E52FDBA4ADA2E",1)</f>
        <v>=DISPIMG("ID_923CBA353EB74239972E52FDBA4ADA2E",1)</v>
      </c>
      <c r="H10" s="24" t="s">
        <v>90</v>
      </c>
      <c r="I10" s="4" t="s">
        <v>23</v>
      </c>
      <c r="J10" s="4" t="s">
        <v>45</v>
      </c>
      <c r="K10" s="4" t="s">
        <v>25</v>
      </c>
      <c r="L10" s="4" t="s">
        <v>91</v>
      </c>
      <c r="M10" s="4" t="s">
        <v>83</v>
      </c>
      <c r="N10" s="4" t="s">
        <v>92</v>
      </c>
      <c r="O10" s="11" t="s">
        <v>29</v>
      </c>
      <c r="P10" s="36" t="s">
        <v>93</v>
      </c>
      <c r="Q10" s="36" t="s">
        <v>94</v>
      </c>
      <c r="R10" s="36" t="s">
        <v>95</v>
      </c>
    </row>
    <row r="11" s="6" customFormat="1" ht="45" customHeight="1" spans="1:18">
      <c r="A11" s="4">
        <v>9</v>
      </c>
      <c r="B11" s="4" t="s">
        <v>76</v>
      </c>
      <c r="C11" s="4" t="s">
        <v>96</v>
      </c>
      <c r="D11" s="4" t="s">
        <v>97</v>
      </c>
      <c r="E11" s="4" t="s">
        <v>42</v>
      </c>
      <c r="F11" s="4" t="s">
        <v>43</v>
      </c>
      <c r="G11" s="26" t="str">
        <f>_xlfn.DISPIMG("ID_E1973453CFB54DB28F83AC67AA79DF7E",1)</f>
        <v>=DISPIMG("ID_E1973453CFB54DB28F83AC67AA79DF7E",1)</v>
      </c>
      <c r="H11" s="26" t="s">
        <v>98</v>
      </c>
      <c r="I11" s="11" t="s">
        <v>23</v>
      </c>
      <c r="J11" s="4" t="s">
        <v>45</v>
      </c>
      <c r="K11" s="4" t="s">
        <v>25</v>
      </c>
      <c r="L11" s="4" t="s">
        <v>91</v>
      </c>
      <c r="M11" s="4" t="s">
        <v>83</v>
      </c>
      <c r="N11" s="4" t="s">
        <v>99</v>
      </c>
      <c r="O11" s="11" t="s">
        <v>29</v>
      </c>
      <c r="P11" s="36" t="s">
        <v>100</v>
      </c>
      <c r="Q11" s="36" t="s">
        <v>101</v>
      </c>
      <c r="R11" s="36" t="s">
        <v>102</v>
      </c>
    </row>
    <row r="12" s="6" customFormat="1" ht="48" customHeight="1" spans="1:18">
      <c r="A12" s="4">
        <v>10</v>
      </c>
      <c r="B12" s="4" t="s">
        <v>76</v>
      </c>
      <c r="C12" s="4" t="s">
        <v>103</v>
      </c>
      <c r="D12" s="5" t="s">
        <v>104</v>
      </c>
      <c r="E12" s="4" t="s">
        <v>42</v>
      </c>
      <c r="F12" s="4" t="s">
        <v>55</v>
      </c>
      <c r="G12" s="22" t="str">
        <f>_xlfn.DISPIMG("ID_90A763042A2943ADAA34CC9896D7B893",1)</f>
        <v>=DISPIMG("ID_90A763042A2943ADAA34CC9896D7B893",1)</v>
      </c>
      <c r="H12" s="27" t="s">
        <v>105</v>
      </c>
      <c r="I12" s="4" t="s">
        <v>23</v>
      </c>
      <c r="J12" s="4" t="s">
        <v>57</v>
      </c>
      <c r="K12" s="5" t="s">
        <v>25</v>
      </c>
      <c r="L12" s="4" t="s">
        <v>82</v>
      </c>
      <c r="M12" s="4" t="s">
        <v>83</v>
      </c>
      <c r="N12" s="10"/>
      <c r="O12" s="11" t="s">
        <v>29</v>
      </c>
      <c r="P12" s="36" t="s">
        <v>106</v>
      </c>
      <c r="Q12" s="36" t="s">
        <v>107</v>
      </c>
      <c r="R12" s="36" t="s">
        <v>108</v>
      </c>
    </row>
    <row r="13" s="6" customFormat="1" ht="45" customHeight="1" spans="1:18">
      <c r="A13" s="4">
        <v>11</v>
      </c>
      <c r="B13" s="4" t="s">
        <v>76</v>
      </c>
      <c r="C13" s="4" t="s">
        <v>109</v>
      </c>
      <c r="D13" s="4" t="s">
        <v>110</v>
      </c>
      <c r="E13" s="4" t="s">
        <v>42</v>
      </c>
      <c r="F13" s="4" t="s">
        <v>55</v>
      </c>
      <c r="G13" s="22" t="str">
        <f>_xlfn.DISPIMG("ID_484489A1140A48CBBE0B8719BA810F5A",1)</f>
        <v>=DISPIMG("ID_484489A1140A48CBBE0B8719BA810F5A",1)</v>
      </c>
      <c r="H13" s="22" t="s">
        <v>111</v>
      </c>
      <c r="I13" s="4" t="s">
        <v>23</v>
      </c>
      <c r="J13" s="4" t="s">
        <v>57</v>
      </c>
      <c r="K13" s="5" t="s">
        <v>25</v>
      </c>
      <c r="L13" s="4" t="s">
        <v>112</v>
      </c>
      <c r="M13" s="4" t="s">
        <v>83</v>
      </c>
      <c r="N13" s="4" t="s">
        <v>113</v>
      </c>
      <c r="O13" s="11" t="s">
        <v>29</v>
      </c>
      <c r="P13" s="36" t="s">
        <v>114</v>
      </c>
      <c r="Q13" s="36" t="s">
        <v>115</v>
      </c>
      <c r="R13" s="36" t="s">
        <v>116</v>
      </c>
    </row>
    <row r="14" s="6" customFormat="1" ht="39" customHeight="1" spans="1:21">
      <c r="A14" s="4">
        <v>12</v>
      </c>
      <c r="B14" s="4" t="s">
        <v>76</v>
      </c>
      <c r="C14" s="4" t="s">
        <v>117</v>
      </c>
      <c r="D14" s="4" t="s">
        <v>118</v>
      </c>
      <c r="E14" s="4" t="s">
        <v>42</v>
      </c>
      <c r="F14" s="4" t="s">
        <v>79</v>
      </c>
      <c r="G14" s="26" t="str">
        <f>_xlfn.DISPIMG("ID_3825058655F8462687D8A6DE0C10FFFF",1)</f>
        <v>=DISPIMG("ID_3825058655F8462687D8A6DE0C10FFFF",1)</v>
      </c>
      <c r="H14" s="26" t="s">
        <v>119</v>
      </c>
      <c r="I14" s="4" t="s">
        <v>81</v>
      </c>
      <c r="J14" s="4" t="s">
        <v>57</v>
      </c>
      <c r="K14" s="5" t="s">
        <v>25</v>
      </c>
      <c r="L14" s="4" t="s">
        <v>120</v>
      </c>
      <c r="M14" s="4" t="s">
        <v>83</v>
      </c>
      <c r="N14" s="4" t="s">
        <v>121</v>
      </c>
      <c r="O14" s="11" t="s">
        <v>65</v>
      </c>
      <c r="P14" s="36" t="s">
        <v>122</v>
      </c>
      <c r="Q14" s="36" t="s">
        <v>123</v>
      </c>
      <c r="R14" s="36" t="s">
        <v>124</v>
      </c>
      <c r="U14" s="37"/>
    </row>
    <row r="15" s="6" customFormat="1" ht="42" customHeight="1" spans="1:18">
      <c r="A15" s="4">
        <v>13</v>
      </c>
      <c r="B15" s="4" t="s">
        <v>76</v>
      </c>
      <c r="C15" s="4" t="s">
        <v>125</v>
      </c>
      <c r="D15" s="4" t="s">
        <v>126</v>
      </c>
      <c r="E15" s="4" t="s">
        <v>42</v>
      </c>
      <c r="F15" s="4" t="s">
        <v>43</v>
      </c>
      <c r="G15" s="22" t="str">
        <f>_xlfn.DISPIMG("ID_A89DC1373D484280B15139D239D53438",1)</f>
        <v>=DISPIMG("ID_A89DC1373D484280B15139D239D53438",1)</v>
      </c>
      <c r="H15" s="27" t="s">
        <v>127</v>
      </c>
      <c r="I15" s="4" t="s">
        <v>23</v>
      </c>
      <c r="J15" s="4" t="s">
        <v>45</v>
      </c>
      <c r="K15" s="4" t="s">
        <v>25</v>
      </c>
      <c r="L15" s="4" t="s">
        <v>112</v>
      </c>
      <c r="M15" s="4" t="s">
        <v>83</v>
      </c>
      <c r="N15" s="4" t="s">
        <v>113</v>
      </c>
      <c r="O15" s="11" t="s">
        <v>65</v>
      </c>
      <c r="P15" s="36" t="s">
        <v>128</v>
      </c>
      <c r="Q15" s="36" t="s">
        <v>129</v>
      </c>
      <c r="R15" s="36" t="s">
        <v>130</v>
      </c>
    </row>
    <row r="16" s="6" customFormat="1" ht="57" customHeight="1" spans="1:18">
      <c r="A16" s="4">
        <v>14</v>
      </c>
      <c r="B16" s="4" t="s">
        <v>76</v>
      </c>
      <c r="C16" s="4" t="s">
        <v>131</v>
      </c>
      <c r="D16" s="4" t="s">
        <v>19</v>
      </c>
      <c r="E16" s="4" t="s">
        <v>20</v>
      </c>
      <c r="F16" s="4" t="s">
        <v>21</v>
      </c>
      <c r="G16" s="24" t="str">
        <f>_xlfn.DISPIMG("ID_7E877162EAFA48599E67F8A8B1F54155",1)</f>
        <v>=DISPIMG("ID_7E877162EAFA48599E67F8A8B1F54155",1)</v>
      </c>
      <c r="H16" s="25" t="s">
        <v>132</v>
      </c>
      <c r="I16" s="4" t="s">
        <v>23</v>
      </c>
      <c r="J16" s="4" t="s">
        <v>24</v>
      </c>
      <c r="K16" s="4" t="s">
        <v>133</v>
      </c>
      <c r="L16" s="4" t="s">
        <v>134</v>
      </c>
      <c r="M16" s="4" t="s">
        <v>83</v>
      </c>
      <c r="N16" s="4" t="s">
        <v>135</v>
      </c>
      <c r="O16" s="11" t="s">
        <v>65</v>
      </c>
      <c r="P16" s="36" t="s">
        <v>136</v>
      </c>
      <c r="Q16" s="36" t="s">
        <v>137</v>
      </c>
      <c r="R16" s="36" t="s">
        <v>138</v>
      </c>
    </row>
    <row r="17" s="6" customFormat="1" ht="45.95" customHeight="1" spans="1:18">
      <c r="A17" s="4">
        <v>15</v>
      </c>
      <c r="B17" s="4" t="s">
        <v>76</v>
      </c>
      <c r="C17" s="4" t="s">
        <v>139</v>
      </c>
      <c r="D17" s="4" t="s">
        <v>19</v>
      </c>
      <c r="E17" s="4" t="s">
        <v>20</v>
      </c>
      <c r="F17" s="4" t="s">
        <v>21</v>
      </c>
      <c r="G17" s="24" t="str">
        <f>_xlfn.DISPIMG("ID_652E6C167F184C5A830C8D7FB0D39F1E",1)</f>
        <v>=DISPIMG("ID_652E6C167F184C5A830C8D7FB0D39F1E",1)</v>
      </c>
      <c r="H17" s="25" t="s">
        <v>140</v>
      </c>
      <c r="I17" s="4" t="s">
        <v>23</v>
      </c>
      <c r="J17" s="4" t="s">
        <v>24</v>
      </c>
      <c r="K17" s="4" t="s">
        <v>141</v>
      </c>
      <c r="L17" s="4" t="s">
        <v>120</v>
      </c>
      <c r="M17" s="4" t="s">
        <v>83</v>
      </c>
      <c r="N17" s="4" t="s">
        <v>142</v>
      </c>
      <c r="O17" s="11" t="s">
        <v>65</v>
      </c>
      <c r="P17" s="36" t="s">
        <v>143</v>
      </c>
      <c r="Q17" s="36" t="s">
        <v>144</v>
      </c>
      <c r="R17" s="36" t="s">
        <v>145</v>
      </c>
    </row>
    <row r="18" s="6" customFormat="1" ht="41.1" customHeight="1" spans="1:18">
      <c r="A18" s="4">
        <v>16</v>
      </c>
      <c r="B18" s="4" t="s">
        <v>76</v>
      </c>
      <c r="C18" s="4" t="s">
        <v>146</v>
      </c>
      <c r="D18" s="4" t="s">
        <v>19</v>
      </c>
      <c r="E18" s="4" t="s">
        <v>20</v>
      </c>
      <c r="F18" s="4" t="s">
        <v>21</v>
      </c>
      <c r="G18" s="24" t="str">
        <f>_xlfn.DISPIMG("ID_212919F038524E0189E4FC893F28AEB1",1)</f>
        <v>=DISPIMG("ID_212919F038524E0189E4FC893F28AEB1",1)</v>
      </c>
      <c r="H18" s="25" t="s">
        <v>147</v>
      </c>
      <c r="I18" s="4" t="s">
        <v>23</v>
      </c>
      <c r="J18" s="4" t="s">
        <v>24</v>
      </c>
      <c r="K18" s="4" t="s">
        <v>148</v>
      </c>
      <c r="L18" s="4" t="s">
        <v>91</v>
      </c>
      <c r="M18" s="4" t="s">
        <v>83</v>
      </c>
      <c r="N18" s="4" t="s">
        <v>92</v>
      </c>
      <c r="O18" s="11" t="s">
        <v>65</v>
      </c>
      <c r="P18" s="36" t="s">
        <v>149</v>
      </c>
      <c r="Q18" s="36" t="s">
        <v>150</v>
      </c>
      <c r="R18" s="36" t="s">
        <v>151</v>
      </c>
    </row>
    <row r="19" s="6" customFormat="1" ht="50.1" customHeight="1" spans="1:18">
      <c r="A19" s="4">
        <v>17</v>
      </c>
      <c r="B19" s="4" t="s">
        <v>76</v>
      </c>
      <c r="C19" s="4" t="s">
        <v>152</v>
      </c>
      <c r="D19" s="4" t="s">
        <v>19</v>
      </c>
      <c r="E19" s="4" t="s">
        <v>20</v>
      </c>
      <c r="F19" s="4" t="s">
        <v>21</v>
      </c>
      <c r="G19" s="24" t="str">
        <f>_xlfn.DISPIMG("ID_E377BAA383D64C0DB99886C7DD414DAD",1)</f>
        <v>=DISPIMG("ID_E377BAA383D64C0DB99886C7DD414DAD",1)</v>
      </c>
      <c r="H19" s="25" t="s">
        <v>153</v>
      </c>
      <c r="I19" s="4" t="s">
        <v>23</v>
      </c>
      <c r="J19" s="4" t="s">
        <v>24</v>
      </c>
      <c r="K19" s="4" t="s">
        <v>154</v>
      </c>
      <c r="L19" s="4" t="s">
        <v>155</v>
      </c>
      <c r="M19" s="4" t="s">
        <v>83</v>
      </c>
      <c r="N19" s="4" t="s">
        <v>156</v>
      </c>
      <c r="O19" s="11" t="s">
        <v>65</v>
      </c>
      <c r="P19" s="36" t="s">
        <v>157</v>
      </c>
      <c r="Q19" s="36" t="s">
        <v>158</v>
      </c>
      <c r="R19" s="36" t="s">
        <v>159</v>
      </c>
    </row>
    <row r="20" s="6" customFormat="1" ht="48" customHeight="1" spans="1:18">
      <c r="A20" s="4">
        <v>18</v>
      </c>
      <c r="B20" s="4" t="s">
        <v>160</v>
      </c>
      <c r="C20" s="4" t="s">
        <v>161</v>
      </c>
      <c r="D20" s="4" t="s">
        <v>78</v>
      </c>
      <c r="E20" s="4" t="s">
        <v>42</v>
      </c>
      <c r="F20" s="4" t="s">
        <v>79</v>
      </c>
      <c r="G20" s="23" t="str">
        <f>_xlfn.DISPIMG("ID_C46DD8F5DD554FFA9A9EA40FB123AAF0",1)</f>
        <v>=DISPIMG("ID_C46DD8F5DD554FFA9A9EA40FB123AAF0",1)</v>
      </c>
      <c r="H20" s="24" t="s">
        <v>80</v>
      </c>
      <c r="I20" s="4" t="s">
        <v>81</v>
      </c>
      <c r="J20" s="4" t="s">
        <v>57</v>
      </c>
      <c r="K20" s="5" t="s">
        <v>25</v>
      </c>
      <c r="L20" s="4" t="s">
        <v>162</v>
      </c>
      <c r="M20" s="4" t="s">
        <v>163</v>
      </c>
      <c r="N20" s="4" t="s">
        <v>164</v>
      </c>
      <c r="O20" s="11" t="s">
        <v>29</v>
      </c>
      <c r="P20" s="36" t="s">
        <v>85</v>
      </c>
      <c r="Q20" s="36" t="s">
        <v>86</v>
      </c>
      <c r="R20" s="36" t="s">
        <v>165</v>
      </c>
    </row>
    <row r="21" s="6" customFormat="1" ht="50.1" customHeight="1" spans="1:18">
      <c r="A21" s="4">
        <v>19</v>
      </c>
      <c r="B21" s="4" t="s">
        <v>160</v>
      </c>
      <c r="C21" s="4" t="s">
        <v>166</v>
      </c>
      <c r="D21" s="4" t="s">
        <v>167</v>
      </c>
      <c r="E21" s="28" t="s">
        <v>42</v>
      </c>
      <c r="F21" s="28" t="s">
        <v>79</v>
      </c>
      <c r="G21" s="26" t="str">
        <f>_xlfn.DISPIMG("ID_09A6698AC81F4B3D9E138D1B2A1AF7BB",1)</f>
        <v>=DISPIMG("ID_09A6698AC81F4B3D9E138D1B2A1AF7BB",1)</v>
      </c>
      <c r="H21" s="26" t="s">
        <v>168</v>
      </c>
      <c r="I21" s="4" t="s">
        <v>81</v>
      </c>
      <c r="J21" s="4" t="s">
        <v>57</v>
      </c>
      <c r="K21" s="5" t="s">
        <v>25</v>
      </c>
      <c r="L21" s="4" t="s">
        <v>169</v>
      </c>
      <c r="M21" s="4" t="s">
        <v>163</v>
      </c>
      <c r="N21" s="4" t="s">
        <v>170</v>
      </c>
      <c r="O21" s="11" t="s">
        <v>29</v>
      </c>
      <c r="P21" s="36" t="s">
        <v>171</v>
      </c>
      <c r="Q21" s="36" t="s">
        <v>172</v>
      </c>
      <c r="R21" s="36" t="s">
        <v>173</v>
      </c>
    </row>
    <row r="22" s="6" customFormat="1" ht="51" customHeight="1" spans="1:18">
      <c r="A22" s="4">
        <v>20</v>
      </c>
      <c r="B22" s="4" t="s">
        <v>160</v>
      </c>
      <c r="C22" s="4" t="s">
        <v>174</v>
      </c>
      <c r="D22" s="4" t="s">
        <v>175</v>
      </c>
      <c r="E22" s="4" t="s">
        <v>42</v>
      </c>
      <c r="F22" s="4" t="s">
        <v>43</v>
      </c>
      <c r="G22" s="22" t="str">
        <f>_xlfn.DISPIMG("ID_722FEEED63A24D51AC84038B368ECB00",1)</f>
        <v>=DISPIMG("ID_722FEEED63A24D51AC84038B368ECB00",1)</v>
      </c>
      <c r="H22" s="22" t="s">
        <v>176</v>
      </c>
      <c r="I22" s="4" t="s">
        <v>23</v>
      </c>
      <c r="J22" s="4" t="s">
        <v>45</v>
      </c>
      <c r="K22" s="4" t="s">
        <v>46</v>
      </c>
      <c r="L22" s="4" t="s">
        <v>169</v>
      </c>
      <c r="M22" s="4" t="s">
        <v>163</v>
      </c>
      <c r="N22" s="4" t="s">
        <v>177</v>
      </c>
      <c r="O22" s="11" t="s">
        <v>29</v>
      </c>
      <c r="P22" s="36" t="s">
        <v>178</v>
      </c>
      <c r="Q22" s="36" t="s">
        <v>179</v>
      </c>
      <c r="R22" s="36" t="s">
        <v>180</v>
      </c>
    </row>
    <row r="23" s="6" customFormat="1" ht="44.1" customHeight="1" spans="1:18">
      <c r="A23" s="4">
        <v>21</v>
      </c>
      <c r="B23" s="4" t="s">
        <v>160</v>
      </c>
      <c r="C23" s="4" t="s">
        <v>181</v>
      </c>
      <c r="D23" s="4" t="s">
        <v>19</v>
      </c>
      <c r="E23" s="4" t="s">
        <v>20</v>
      </c>
      <c r="F23" s="4" t="s">
        <v>21</v>
      </c>
      <c r="G23" s="24" t="str">
        <f>_xlfn.DISPIMG("ID_70A38CFFEBB041C3952B2275BFA386CF",1)</f>
        <v>=DISPIMG("ID_70A38CFFEBB041C3952B2275BFA386CF",1)</v>
      </c>
      <c r="H23" s="25" t="s">
        <v>147</v>
      </c>
      <c r="I23" s="4" t="s">
        <v>23</v>
      </c>
      <c r="J23" s="4" t="s">
        <v>24</v>
      </c>
      <c r="K23" s="4" t="s">
        <v>182</v>
      </c>
      <c r="L23" s="4" t="s">
        <v>162</v>
      </c>
      <c r="M23" s="4" t="s">
        <v>163</v>
      </c>
      <c r="N23" s="4" t="s">
        <v>183</v>
      </c>
      <c r="O23" s="11" t="s">
        <v>29</v>
      </c>
      <c r="P23" s="36" t="s">
        <v>149</v>
      </c>
      <c r="Q23" s="36" t="s">
        <v>184</v>
      </c>
      <c r="R23" s="36" t="s">
        <v>185</v>
      </c>
    </row>
    <row r="24" ht="53.1" customHeight="1" spans="1:18">
      <c r="A24" s="4">
        <v>22</v>
      </c>
      <c r="B24" s="4" t="s">
        <v>160</v>
      </c>
      <c r="C24" s="4" t="s">
        <v>186</v>
      </c>
      <c r="D24" s="4" t="s">
        <v>187</v>
      </c>
      <c r="E24" s="4" t="s">
        <v>42</v>
      </c>
      <c r="F24" s="4" t="s">
        <v>55</v>
      </c>
      <c r="G24" s="22" t="str">
        <f>_xlfn.DISPIMG("ID_73BA83A91DB04316A3B0504EB4FD6955",1)</f>
        <v>=DISPIMG("ID_73BA83A91DB04316A3B0504EB4FD6955",1)</v>
      </c>
      <c r="H24" s="24" t="s">
        <v>188</v>
      </c>
      <c r="I24" s="4" t="s">
        <v>23</v>
      </c>
      <c r="J24" s="4" t="s">
        <v>57</v>
      </c>
      <c r="K24" s="4" t="s">
        <v>25</v>
      </c>
      <c r="L24" s="4" t="s">
        <v>189</v>
      </c>
      <c r="M24" s="4" t="s">
        <v>163</v>
      </c>
      <c r="N24" s="4" t="s">
        <v>190</v>
      </c>
      <c r="O24" s="11" t="s">
        <v>29</v>
      </c>
      <c r="P24" s="36" t="s">
        <v>191</v>
      </c>
      <c r="Q24" s="36" t="s">
        <v>192</v>
      </c>
      <c r="R24" s="36" t="s">
        <v>193</v>
      </c>
    </row>
    <row r="25" ht="27" customHeight="1" spans="1:18">
      <c r="A25" s="4">
        <v>23</v>
      </c>
      <c r="B25" s="4" t="s">
        <v>160</v>
      </c>
      <c r="C25" s="4" t="s">
        <v>139</v>
      </c>
      <c r="D25" s="4" t="s">
        <v>19</v>
      </c>
      <c r="E25" s="4" t="s">
        <v>20</v>
      </c>
      <c r="F25" s="4" t="s">
        <v>21</v>
      </c>
      <c r="G25" s="24" t="str">
        <f>_xlfn.DISPIMG("ID_0C2623C729E94A02974FF88E07B72579",1)</f>
        <v>=DISPIMG("ID_0C2623C729E94A02974FF88E07B72579",1)</v>
      </c>
      <c r="H25" s="25" t="s">
        <v>140</v>
      </c>
      <c r="I25" s="4" t="s">
        <v>23</v>
      </c>
      <c r="J25" s="4" t="s">
        <v>24</v>
      </c>
      <c r="K25" s="4" t="s">
        <v>25</v>
      </c>
      <c r="L25" s="4" t="s">
        <v>162</v>
      </c>
      <c r="M25" s="4" t="s">
        <v>163</v>
      </c>
      <c r="N25" s="4" t="s">
        <v>194</v>
      </c>
      <c r="O25" s="11" t="s">
        <v>65</v>
      </c>
      <c r="P25" s="36" t="s">
        <v>195</v>
      </c>
      <c r="Q25" s="36" t="s">
        <v>196</v>
      </c>
      <c r="R25" s="36" t="s">
        <v>197</v>
      </c>
    </row>
    <row r="26" ht="39" customHeight="1" spans="1:18">
      <c r="A26" s="4">
        <v>24</v>
      </c>
      <c r="B26" s="4" t="s">
        <v>160</v>
      </c>
      <c r="C26" s="4" t="s">
        <v>198</v>
      </c>
      <c r="D26" s="4" t="s">
        <v>19</v>
      </c>
      <c r="E26" s="4" t="s">
        <v>20</v>
      </c>
      <c r="F26" s="4" t="s">
        <v>21</v>
      </c>
      <c r="G26" s="24" t="str">
        <f>_xlfn.DISPIMG("ID_50BD4BD3D9BF44C1B8CF64B88AF5FD76",1)</f>
        <v>=DISPIMG("ID_50BD4BD3D9BF44C1B8CF64B88AF5FD76",1)</v>
      </c>
      <c r="H26" s="25" t="s">
        <v>199</v>
      </c>
      <c r="I26" s="4" t="s">
        <v>23</v>
      </c>
      <c r="J26" s="4" t="s">
        <v>24</v>
      </c>
      <c r="K26" s="4" t="s">
        <v>25</v>
      </c>
      <c r="L26" s="4" t="s">
        <v>169</v>
      </c>
      <c r="M26" s="4" t="s">
        <v>163</v>
      </c>
      <c r="N26" s="4" t="s">
        <v>200</v>
      </c>
      <c r="O26" s="11" t="s">
        <v>65</v>
      </c>
      <c r="P26" s="36" t="s">
        <v>201</v>
      </c>
      <c r="Q26" s="36" t="s">
        <v>202</v>
      </c>
      <c r="R26" s="36" t="s">
        <v>203</v>
      </c>
    </row>
    <row r="27" ht="47.1" customHeight="1" spans="1:18">
      <c r="A27" s="4">
        <v>25</v>
      </c>
      <c r="B27" s="4" t="s">
        <v>160</v>
      </c>
      <c r="C27" s="4" t="s">
        <v>204</v>
      </c>
      <c r="D27" s="4" t="s">
        <v>205</v>
      </c>
      <c r="E27" s="4" t="s">
        <v>42</v>
      </c>
      <c r="F27" s="4" t="s">
        <v>21</v>
      </c>
      <c r="G27" s="22" t="str">
        <f>_xlfn.DISPIMG("ID_F0A28D34ABCF4F8BAE95E03DE973D97E",1)</f>
        <v>=DISPIMG("ID_F0A28D34ABCF4F8BAE95E03DE973D97E",1)</v>
      </c>
      <c r="H27" s="25" t="s">
        <v>206</v>
      </c>
      <c r="I27" s="4" t="s">
        <v>23</v>
      </c>
      <c r="J27" s="4" t="s">
        <v>24</v>
      </c>
      <c r="K27" s="4" t="s">
        <v>25</v>
      </c>
      <c r="L27" s="4" t="s">
        <v>169</v>
      </c>
      <c r="M27" s="4" t="s">
        <v>163</v>
      </c>
      <c r="N27" s="4" t="s">
        <v>207</v>
      </c>
      <c r="O27" s="11" t="s">
        <v>65</v>
      </c>
      <c r="P27" s="36" t="s">
        <v>208</v>
      </c>
      <c r="Q27" s="36" t="s">
        <v>209</v>
      </c>
      <c r="R27" s="36" t="s">
        <v>210</v>
      </c>
    </row>
    <row r="28" ht="42.95" customHeight="1" spans="1:18">
      <c r="A28" s="4">
        <v>26</v>
      </c>
      <c r="B28" s="4" t="s">
        <v>211</v>
      </c>
      <c r="C28" s="4" t="s">
        <v>212</v>
      </c>
      <c r="D28" s="4" t="s">
        <v>213</v>
      </c>
      <c r="E28" s="4" t="s">
        <v>42</v>
      </c>
      <c r="F28" s="4" t="s">
        <v>21</v>
      </c>
      <c r="G28" s="29" t="str">
        <f>_xlfn.DISPIMG("ID_F6A7E8F753F34CC58CA658C7FAECFB84",1)</f>
        <v>=DISPIMG("ID_F6A7E8F753F34CC58CA658C7FAECFB84",1)</v>
      </c>
      <c r="H28" s="25" t="s">
        <v>214</v>
      </c>
      <c r="I28" s="4" t="s">
        <v>23</v>
      </c>
      <c r="J28" s="4" t="s">
        <v>215</v>
      </c>
      <c r="K28" s="4" t="s">
        <v>25</v>
      </c>
      <c r="L28" s="4" t="s">
        <v>216</v>
      </c>
      <c r="M28" s="4" t="s">
        <v>217</v>
      </c>
      <c r="N28" s="4" t="s">
        <v>218</v>
      </c>
      <c r="O28" s="11" t="s">
        <v>29</v>
      </c>
      <c r="P28" s="36" t="s">
        <v>219</v>
      </c>
      <c r="Q28" s="36" t="s">
        <v>220</v>
      </c>
      <c r="R28" s="36" t="s">
        <v>221</v>
      </c>
    </row>
    <row r="29" ht="51.95" customHeight="1" spans="1:18">
      <c r="A29" s="4">
        <v>27</v>
      </c>
      <c r="B29" s="4" t="s">
        <v>211</v>
      </c>
      <c r="C29" s="4" t="s">
        <v>222</v>
      </c>
      <c r="D29" s="4" t="s">
        <v>19</v>
      </c>
      <c r="E29" s="4" t="s">
        <v>20</v>
      </c>
      <c r="F29" s="4" t="s">
        <v>21</v>
      </c>
      <c r="G29" s="26" t="str">
        <f>_xlfn.DISPIMG("ID_13C597637D6E420EB84878FCE3999AED",1)</f>
        <v>=DISPIMG("ID_13C597637D6E420EB84878FCE3999AED",1)</v>
      </c>
      <c r="H29" s="25" t="s">
        <v>223</v>
      </c>
      <c r="I29" s="4" t="s">
        <v>23</v>
      </c>
      <c r="J29" s="4" t="s">
        <v>24</v>
      </c>
      <c r="K29" s="4" t="s">
        <v>25</v>
      </c>
      <c r="L29" s="4" t="s">
        <v>216</v>
      </c>
      <c r="M29" s="4" t="s">
        <v>217</v>
      </c>
      <c r="N29" s="4" t="s">
        <v>224</v>
      </c>
      <c r="O29" s="11" t="s">
        <v>29</v>
      </c>
      <c r="P29" s="36" t="s">
        <v>225</v>
      </c>
      <c r="Q29" s="36" t="s">
        <v>226</v>
      </c>
      <c r="R29" s="36" t="s">
        <v>227</v>
      </c>
    </row>
    <row r="30" ht="42.95" customHeight="1" spans="1:18">
      <c r="A30" s="4">
        <v>28</v>
      </c>
      <c r="B30" s="4" t="s">
        <v>211</v>
      </c>
      <c r="C30" s="4" t="s">
        <v>228</v>
      </c>
      <c r="D30" s="4" t="s">
        <v>229</v>
      </c>
      <c r="E30" s="4" t="s">
        <v>42</v>
      </c>
      <c r="F30" s="4" t="s">
        <v>21</v>
      </c>
      <c r="G30" s="22" t="str">
        <f>_xlfn.DISPIMG("ID_903BD58BC45A48C8A3692B9A0CF87E19",1)</f>
        <v>=DISPIMG("ID_903BD58BC45A48C8A3692B9A0CF87E19",1)</v>
      </c>
      <c r="H30" s="24" t="s">
        <v>230</v>
      </c>
      <c r="I30" s="4" t="s">
        <v>23</v>
      </c>
      <c r="J30" s="4" t="s">
        <v>57</v>
      </c>
      <c r="K30" s="4" t="s">
        <v>46</v>
      </c>
      <c r="L30" s="4" t="s">
        <v>91</v>
      </c>
      <c r="M30" s="4" t="s">
        <v>217</v>
      </c>
      <c r="N30" s="4" t="s">
        <v>231</v>
      </c>
      <c r="O30" s="11" t="s">
        <v>29</v>
      </c>
      <c r="P30" s="36" t="s">
        <v>232</v>
      </c>
      <c r="Q30" s="36" t="s">
        <v>233</v>
      </c>
      <c r="R30" s="36" t="s">
        <v>234</v>
      </c>
    </row>
    <row r="31" ht="42.95" customHeight="1" spans="1:18">
      <c r="A31" s="4">
        <v>29</v>
      </c>
      <c r="B31" s="4" t="s">
        <v>211</v>
      </c>
      <c r="C31" s="4" t="s">
        <v>235</v>
      </c>
      <c r="D31" s="4" t="s">
        <v>236</v>
      </c>
      <c r="E31" s="4" t="s">
        <v>42</v>
      </c>
      <c r="F31" s="4" t="s">
        <v>55</v>
      </c>
      <c r="G31" s="22" t="str">
        <f>_xlfn.DISPIMG("ID_508D465123B64830ADFAFFA16AB6243B",1)</f>
        <v>=DISPIMG("ID_508D465123B64830ADFAFFA16AB6243B",1)</v>
      </c>
      <c r="H31" s="25" t="s">
        <v>237</v>
      </c>
      <c r="I31" s="4" t="s">
        <v>23</v>
      </c>
      <c r="J31" s="4" t="s">
        <v>57</v>
      </c>
      <c r="K31" s="10" t="s">
        <v>25</v>
      </c>
      <c r="L31" s="4" t="s">
        <v>238</v>
      </c>
      <c r="M31" s="4" t="s">
        <v>217</v>
      </c>
      <c r="N31" s="4" t="s">
        <v>239</v>
      </c>
      <c r="O31" s="11" t="s">
        <v>29</v>
      </c>
      <c r="P31" s="36" t="s">
        <v>240</v>
      </c>
      <c r="Q31" s="36" t="s">
        <v>241</v>
      </c>
      <c r="R31" s="36" t="s">
        <v>242</v>
      </c>
    </row>
    <row r="32" s="6" customFormat="1" ht="56.1" customHeight="1" spans="1:18">
      <c r="A32" s="4">
        <v>30</v>
      </c>
      <c r="B32" s="4" t="s">
        <v>211</v>
      </c>
      <c r="C32" s="4" t="s">
        <v>243</v>
      </c>
      <c r="D32" s="4" t="s">
        <v>118</v>
      </c>
      <c r="E32" s="28" t="s">
        <v>42</v>
      </c>
      <c r="F32" s="28" t="s">
        <v>79</v>
      </c>
      <c r="G32" s="26" t="str">
        <f>_xlfn.DISPIMG("ID_F980C50FA4664983BC040FDE03C5CC6A",1)</f>
        <v>=DISPIMG("ID_F980C50FA4664983BC040FDE03C5CC6A",1)</v>
      </c>
      <c r="H32" s="25" t="s">
        <v>244</v>
      </c>
      <c r="I32" s="4" t="s">
        <v>81</v>
      </c>
      <c r="J32" s="4" t="s">
        <v>57</v>
      </c>
      <c r="K32" s="5" t="s">
        <v>25</v>
      </c>
      <c r="L32" s="4" t="s">
        <v>245</v>
      </c>
      <c r="M32" s="4" t="s">
        <v>217</v>
      </c>
      <c r="N32" s="4" t="s">
        <v>246</v>
      </c>
      <c r="O32" s="11" t="s">
        <v>29</v>
      </c>
      <c r="P32" s="36" t="s">
        <v>247</v>
      </c>
      <c r="Q32" s="36" t="s">
        <v>248</v>
      </c>
      <c r="R32" s="36" t="s">
        <v>249</v>
      </c>
    </row>
    <row r="33" s="6" customFormat="1" ht="39.95" customHeight="1" spans="1:18">
      <c r="A33" s="4">
        <v>31</v>
      </c>
      <c r="B33" s="4" t="s">
        <v>211</v>
      </c>
      <c r="C33" s="4" t="s">
        <v>250</v>
      </c>
      <c r="D33" s="4" t="s">
        <v>19</v>
      </c>
      <c r="E33" s="4" t="s">
        <v>20</v>
      </c>
      <c r="F33" s="4" t="s">
        <v>21</v>
      </c>
      <c r="G33" s="24" t="str">
        <f>_xlfn.DISPIMG("ID_9BC6CD6691724814A42DEA75AE5616D6",1)</f>
        <v>=DISPIMG("ID_9BC6CD6691724814A42DEA75AE5616D6",1)</v>
      </c>
      <c r="H33" s="25" t="s">
        <v>251</v>
      </c>
      <c r="I33" s="4" t="s">
        <v>23</v>
      </c>
      <c r="J33" s="4" t="s">
        <v>24</v>
      </c>
      <c r="K33" s="4" t="s">
        <v>46</v>
      </c>
      <c r="L33" s="4" t="s">
        <v>91</v>
      </c>
      <c r="M33" s="4" t="s">
        <v>217</v>
      </c>
      <c r="N33" s="4" t="s">
        <v>252</v>
      </c>
      <c r="O33" s="11" t="s">
        <v>65</v>
      </c>
      <c r="P33" s="36" t="s">
        <v>253</v>
      </c>
      <c r="Q33" s="36" t="s">
        <v>254</v>
      </c>
      <c r="R33" s="36" t="s">
        <v>255</v>
      </c>
    </row>
    <row r="34" s="6" customFormat="1" ht="27" customHeight="1" spans="1:18">
      <c r="A34" s="4">
        <v>32</v>
      </c>
      <c r="B34" s="4" t="s">
        <v>211</v>
      </c>
      <c r="C34" s="4" t="s">
        <v>256</v>
      </c>
      <c r="D34" s="4" t="s">
        <v>19</v>
      </c>
      <c r="E34" s="4" t="s">
        <v>20</v>
      </c>
      <c r="F34" s="4" t="s">
        <v>21</v>
      </c>
      <c r="G34" s="20" t="str">
        <f>_xlfn.DISPIMG("ID_1F192B955A3A4E5D9373308AE6915E2D",1)</f>
        <v>=DISPIMG("ID_1F192B955A3A4E5D9373308AE6915E2D",1)</v>
      </c>
      <c r="H34" s="25" t="s">
        <v>257</v>
      </c>
      <c r="I34" s="4" t="s">
        <v>23</v>
      </c>
      <c r="J34" s="4" t="s">
        <v>24</v>
      </c>
      <c r="K34" s="4" t="s">
        <v>258</v>
      </c>
      <c r="L34" s="4" t="s">
        <v>259</v>
      </c>
      <c r="M34" s="4" t="s">
        <v>217</v>
      </c>
      <c r="N34" s="4" t="s">
        <v>260</v>
      </c>
      <c r="O34" s="11" t="s">
        <v>65</v>
      </c>
      <c r="P34" s="36" t="s">
        <v>261</v>
      </c>
      <c r="Q34" s="36" t="s">
        <v>262</v>
      </c>
      <c r="R34" s="36" t="s">
        <v>263</v>
      </c>
    </row>
    <row r="35" s="6" customFormat="1" ht="36.95" customHeight="1" spans="1:18">
      <c r="A35" s="4">
        <v>33</v>
      </c>
      <c r="B35" s="4" t="s">
        <v>211</v>
      </c>
      <c r="C35" s="4" t="s">
        <v>264</v>
      </c>
      <c r="D35" s="4" t="s">
        <v>19</v>
      </c>
      <c r="E35" s="4" t="s">
        <v>20</v>
      </c>
      <c r="F35" s="4" t="s">
        <v>21</v>
      </c>
      <c r="G35" s="20" t="str">
        <f>_xlfn.DISPIMG("ID_0E7B2B891F664C17B69BE5A6BCC30CD1",1)</f>
        <v>=DISPIMG("ID_0E7B2B891F664C17B69BE5A6BCC30CD1",1)</v>
      </c>
      <c r="H35" s="25" t="s">
        <v>265</v>
      </c>
      <c r="I35" s="4" t="s">
        <v>23</v>
      </c>
      <c r="J35" s="4" t="s">
        <v>24</v>
      </c>
      <c r="K35" s="4" t="s">
        <v>25</v>
      </c>
      <c r="L35" s="4" t="s">
        <v>266</v>
      </c>
      <c r="M35" s="4" t="s">
        <v>217</v>
      </c>
      <c r="N35" s="4" t="s">
        <v>267</v>
      </c>
      <c r="O35" s="11" t="s">
        <v>65</v>
      </c>
      <c r="P35" s="36" t="s">
        <v>268</v>
      </c>
      <c r="Q35" s="36" t="s">
        <v>269</v>
      </c>
      <c r="R35" s="36" t="s">
        <v>270</v>
      </c>
    </row>
    <row r="36" s="6" customFormat="1" ht="51" customHeight="1" spans="1:18">
      <c r="A36" s="4">
        <v>34</v>
      </c>
      <c r="B36" s="4" t="s">
        <v>211</v>
      </c>
      <c r="C36" s="4" t="s">
        <v>271</v>
      </c>
      <c r="D36" s="4" t="s">
        <v>19</v>
      </c>
      <c r="E36" s="4" t="s">
        <v>20</v>
      </c>
      <c r="F36" s="4" t="s">
        <v>21</v>
      </c>
      <c r="G36" s="26" t="str">
        <f>_xlfn.DISPIMG("ID_67AE060943574F16B2A890C4A0C742B6",1)</f>
        <v>=DISPIMG("ID_67AE060943574F16B2A890C4A0C742B6",1)</v>
      </c>
      <c r="H36" s="30" t="s">
        <v>272</v>
      </c>
      <c r="I36" s="4" t="s">
        <v>23</v>
      </c>
      <c r="J36" s="4" t="s">
        <v>24</v>
      </c>
      <c r="K36" s="4" t="s">
        <v>273</v>
      </c>
      <c r="L36" s="4" t="s">
        <v>274</v>
      </c>
      <c r="M36" s="4" t="s">
        <v>217</v>
      </c>
      <c r="N36" s="4" t="s">
        <v>275</v>
      </c>
      <c r="O36" s="11" t="s">
        <v>65</v>
      </c>
      <c r="P36" s="36" t="s">
        <v>276</v>
      </c>
      <c r="Q36" s="36" t="s">
        <v>277</v>
      </c>
      <c r="R36" s="36" t="s">
        <v>278</v>
      </c>
    </row>
    <row r="37" s="6" customFormat="1" ht="54" customHeight="1" spans="1:18">
      <c r="A37" s="4">
        <v>35</v>
      </c>
      <c r="B37" s="4" t="s">
        <v>211</v>
      </c>
      <c r="C37" s="4" t="s">
        <v>279</v>
      </c>
      <c r="D37" s="4" t="s">
        <v>19</v>
      </c>
      <c r="E37" s="4" t="s">
        <v>20</v>
      </c>
      <c r="F37" s="4" t="s">
        <v>21</v>
      </c>
      <c r="G37" s="26" t="str">
        <f>_xlfn.DISPIMG("ID_C72BFC8A59AB49C6BD203984A19BD5B5",1)</f>
        <v>=DISPIMG("ID_C72BFC8A59AB49C6BD203984A19BD5B5",1)</v>
      </c>
      <c r="H37" s="30" t="s">
        <v>280</v>
      </c>
      <c r="I37" s="4" t="s">
        <v>23</v>
      </c>
      <c r="J37" s="4" t="s">
        <v>24</v>
      </c>
      <c r="K37" s="4" t="s">
        <v>273</v>
      </c>
      <c r="L37" s="4" t="s">
        <v>281</v>
      </c>
      <c r="M37" s="4" t="s">
        <v>217</v>
      </c>
      <c r="N37" s="4" t="s">
        <v>282</v>
      </c>
      <c r="O37" s="11" t="s">
        <v>65</v>
      </c>
      <c r="P37" s="36" t="s">
        <v>283</v>
      </c>
      <c r="Q37" s="36" t="s">
        <v>284</v>
      </c>
      <c r="R37" s="36" t="s">
        <v>285</v>
      </c>
    </row>
    <row r="38" s="6" customFormat="1" ht="50.1" customHeight="1" spans="1:18">
      <c r="A38" s="4">
        <v>36</v>
      </c>
      <c r="B38" s="4" t="s">
        <v>211</v>
      </c>
      <c r="C38" s="4" t="s">
        <v>286</v>
      </c>
      <c r="D38" s="4" t="s">
        <v>19</v>
      </c>
      <c r="E38" s="4" t="s">
        <v>20</v>
      </c>
      <c r="F38" s="4" t="s">
        <v>21</v>
      </c>
      <c r="G38" s="26" t="str">
        <f>_xlfn.DISPIMG("ID_205E1805F66142BDAC09BEDE4B22706E",1)</f>
        <v>=DISPIMG("ID_205E1805F66142BDAC09BEDE4B22706E",1)</v>
      </c>
      <c r="H38" s="30" t="s">
        <v>287</v>
      </c>
      <c r="I38" s="4" t="s">
        <v>23</v>
      </c>
      <c r="J38" s="4" t="s">
        <v>24</v>
      </c>
      <c r="K38" s="4" t="s">
        <v>273</v>
      </c>
      <c r="L38" s="4" t="s">
        <v>259</v>
      </c>
      <c r="M38" s="4" t="s">
        <v>217</v>
      </c>
      <c r="N38" s="4" t="s">
        <v>288</v>
      </c>
      <c r="O38" s="11" t="s">
        <v>65</v>
      </c>
      <c r="P38" s="36"/>
      <c r="Q38" s="36" t="s">
        <v>289</v>
      </c>
      <c r="R38" s="38" t="s">
        <v>290</v>
      </c>
    </row>
    <row r="39" s="6" customFormat="1" ht="27" customHeight="1" spans="1:18">
      <c r="A39" s="4">
        <v>37</v>
      </c>
      <c r="B39" s="4" t="s">
        <v>291</v>
      </c>
      <c r="C39" s="4" t="s">
        <v>292</v>
      </c>
      <c r="D39" s="4" t="s">
        <v>19</v>
      </c>
      <c r="E39" s="4" t="s">
        <v>20</v>
      </c>
      <c r="F39" s="4" t="s">
        <v>21</v>
      </c>
      <c r="G39" s="31" t="str">
        <f>_xlfn.DISPIMG("ID_228AEF6A78E544DBB9D06AF7506F673C",1)</f>
        <v>=DISPIMG("ID_228AEF6A78E544DBB9D06AF7506F673C",1)</v>
      </c>
      <c r="H39" s="30" t="s">
        <v>293</v>
      </c>
      <c r="I39" s="4" t="s">
        <v>23</v>
      </c>
      <c r="J39" s="4" t="s">
        <v>24</v>
      </c>
      <c r="K39" s="4" t="s">
        <v>294</v>
      </c>
      <c r="L39" s="4" t="s">
        <v>91</v>
      </c>
      <c r="M39" s="4" t="s">
        <v>295</v>
      </c>
      <c r="N39" s="4" t="s">
        <v>296</v>
      </c>
      <c r="O39" s="11" t="s">
        <v>29</v>
      </c>
      <c r="P39" s="36" t="s">
        <v>297</v>
      </c>
      <c r="Q39" s="36" t="s">
        <v>298</v>
      </c>
      <c r="R39" s="36" t="s">
        <v>299</v>
      </c>
    </row>
    <row r="40" s="6" customFormat="1" ht="30" customHeight="1" spans="1:25">
      <c r="A40" s="4">
        <v>38</v>
      </c>
      <c r="B40" s="10" t="s">
        <v>300</v>
      </c>
      <c r="C40" s="4" t="s">
        <v>301</v>
      </c>
      <c r="D40" s="4" t="s">
        <v>19</v>
      </c>
      <c r="E40" s="4" t="s">
        <v>20</v>
      </c>
      <c r="F40" s="4" t="s">
        <v>21</v>
      </c>
      <c r="G40" s="31" t="str">
        <f>_xlfn.DISPIMG("ID_A56ADCCACE1747E4A75CF09860A3D552",1)</f>
        <v>=DISPIMG("ID_A56ADCCACE1747E4A75CF09860A3D552",1)</v>
      </c>
      <c r="H40" s="24" t="s">
        <v>302</v>
      </c>
      <c r="I40" s="4" t="s">
        <v>23</v>
      </c>
      <c r="J40" s="4" t="s">
        <v>24</v>
      </c>
      <c r="K40" s="10" t="s">
        <v>46</v>
      </c>
      <c r="L40" s="10" t="s">
        <v>91</v>
      </c>
      <c r="M40" s="10"/>
      <c r="N40" s="10"/>
      <c r="O40" s="11" t="s">
        <v>29</v>
      </c>
      <c r="P40" s="36" t="s">
        <v>303</v>
      </c>
      <c r="Q40" s="36" t="s">
        <v>304</v>
      </c>
      <c r="R40" s="36" t="s">
        <v>305</v>
      </c>
      <c r="Y40" s="39"/>
    </row>
    <row r="41" s="6" customFormat="1" ht="47.1" customHeight="1" spans="1:25">
      <c r="A41" s="4">
        <v>39</v>
      </c>
      <c r="B41" s="4" t="s">
        <v>306</v>
      </c>
      <c r="C41" s="4" t="s">
        <v>307</v>
      </c>
      <c r="D41" s="4" t="s">
        <v>308</v>
      </c>
      <c r="E41" s="5" t="s">
        <v>42</v>
      </c>
      <c r="F41" s="5" t="s">
        <v>43</v>
      </c>
      <c r="G41" s="22" t="str">
        <f>_xlfn.DISPIMG("ID_56AB81F1DD974E0A8F338FB7696A7653",1)</f>
        <v>=DISPIMG("ID_56AB81F1DD974E0A8F338FB7696A7653",1)</v>
      </c>
      <c r="H41" s="30" t="s">
        <v>309</v>
      </c>
      <c r="I41" s="4" t="s">
        <v>23</v>
      </c>
      <c r="J41" s="4" t="s">
        <v>45</v>
      </c>
      <c r="K41" s="4" t="s">
        <v>46</v>
      </c>
      <c r="L41" s="4" t="s">
        <v>310</v>
      </c>
      <c r="M41" s="4" t="s">
        <v>311</v>
      </c>
      <c r="N41" s="4" t="s">
        <v>312</v>
      </c>
      <c r="O41" s="11" t="s">
        <v>29</v>
      </c>
      <c r="P41" s="36" t="s">
        <v>313</v>
      </c>
      <c r="Q41" s="36" t="s">
        <v>314</v>
      </c>
      <c r="R41" s="36" t="s">
        <v>315</v>
      </c>
      <c r="Y41" s="40"/>
    </row>
    <row r="42" s="6" customFormat="1" ht="30" customHeight="1" spans="1:18">
      <c r="A42" s="4">
        <v>40</v>
      </c>
      <c r="B42" s="4" t="s">
        <v>306</v>
      </c>
      <c r="C42" s="4" t="s">
        <v>316</v>
      </c>
      <c r="D42" s="4" t="s">
        <v>89</v>
      </c>
      <c r="E42" s="5" t="s">
        <v>42</v>
      </c>
      <c r="F42" s="5" t="s">
        <v>43</v>
      </c>
      <c r="G42" s="22" t="str">
        <f>_xlfn.DISPIMG("ID_43057BCD70C541059EF97DA5FF49B8C5",1)</f>
        <v>=DISPIMG("ID_43057BCD70C541059EF97DA5FF49B8C5",1)</v>
      </c>
      <c r="H42" s="24" t="s">
        <v>317</v>
      </c>
      <c r="I42" s="4" t="s">
        <v>23</v>
      </c>
      <c r="J42" s="4" t="s">
        <v>45</v>
      </c>
      <c r="K42" s="4" t="s">
        <v>46</v>
      </c>
      <c r="L42" s="4" t="s">
        <v>318</v>
      </c>
      <c r="M42" s="4" t="s">
        <v>311</v>
      </c>
      <c r="N42" s="4" t="s">
        <v>319</v>
      </c>
      <c r="O42" s="11" t="s">
        <v>29</v>
      </c>
      <c r="P42" s="36" t="s">
        <v>320</v>
      </c>
      <c r="Q42" s="36" t="s">
        <v>321</v>
      </c>
      <c r="R42" s="36" t="s">
        <v>322</v>
      </c>
    </row>
    <row r="43" s="6" customFormat="1" ht="30" customHeight="1" spans="1:18">
      <c r="A43" s="4">
        <v>41</v>
      </c>
      <c r="B43" s="4" t="s">
        <v>306</v>
      </c>
      <c r="C43" s="4" t="s">
        <v>323</v>
      </c>
      <c r="D43" s="4" t="s">
        <v>324</v>
      </c>
      <c r="E43" s="5" t="s">
        <v>42</v>
      </c>
      <c r="F43" s="5" t="s">
        <v>43</v>
      </c>
      <c r="G43" s="22" t="str">
        <f>_xlfn.DISPIMG("ID_D509CBF4749741A1A9924B9B415B28D5",1)</f>
        <v>=DISPIMG("ID_D509CBF4749741A1A9924B9B415B28D5",1)</v>
      </c>
      <c r="H43" s="30" t="s">
        <v>325</v>
      </c>
      <c r="I43" s="4" t="s">
        <v>23</v>
      </c>
      <c r="J43" s="4" t="s">
        <v>45</v>
      </c>
      <c r="K43" s="4" t="s">
        <v>46</v>
      </c>
      <c r="L43" s="4" t="s">
        <v>326</v>
      </c>
      <c r="M43" s="4" t="s">
        <v>311</v>
      </c>
      <c r="N43" s="4" t="s">
        <v>327</v>
      </c>
      <c r="O43" s="11" t="s">
        <v>29</v>
      </c>
      <c r="P43" s="36" t="s">
        <v>328</v>
      </c>
      <c r="Q43" s="36" t="s">
        <v>329</v>
      </c>
      <c r="R43" s="36" t="s">
        <v>330</v>
      </c>
    </row>
    <row r="44" s="6" customFormat="1" ht="41.1" customHeight="1" spans="1:18">
      <c r="A44" s="4">
        <v>42</v>
      </c>
      <c r="B44" s="4" t="s">
        <v>306</v>
      </c>
      <c r="C44" s="4" t="s">
        <v>331</v>
      </c>
      <c r="D44" s="4" t="s">
        <v>332</v>
      </c>
      <c r="E44" s="4" t="s">
        <v>20</v>
      </c>
      <c r="F44" s="4" t="s">
        <v>333</v>
      </c>
      <c r="G44" s="32" t="str">
        <f>_xlfn.DISPIMG("ID_0D0E154552E040EE90F73F32B39A4757",1)</f>
        <v>=DISPIMG("ID_0D0E154552E040EE90F73F32B39A4757",1)</v>
      </c>
      <c r="H44" s="30" t="s">
        <v>334</v>
      </c>
      <c r="I44" s="4" t="s">
        <v>23</v>
      </c>
      <c r="J44" s="4" t="s">
        <v>24</v>
      </c>
      <c r="K44" s="4" t="s">
        <v>335</v>
      </c>
      <c r="L44" s="4" t="s">
        <v>336</v>
      </c>
      <c r="M44" s="4" t="s">
        <v>311</v>
      </c>
      <c r="N44" s="4" t="s">
        <v>337</v>
      </c>
      <c r="O44" s="11" t="s">
        <v>29</v>
      </c>
      <c r="P44" s="36" t="s">
        <v>338</v>
      </c>
      <c r="Q44" s="36" t="s">
        <v>339</v>
      </c>
      <c r="R44" s="36" t="s">
        <v>340</v>
      </c>
    </row>
    <row r="45" s="6" customFormat="1" ht="45" customHeight="1" spans="1:18">
      <c r="A45" s="4">
        <v>43</v>
      </c>
      <c r="B45" s="4" t="s">
        <v>306</v>
      </c>
      <c r="C45" s="4" t="s">
        <v>341</v>
      </c>
      <c r="D45" s="4" t="s">
        <v>19</v>
      </c>
      <c r="E45" s="4" t="s">
        <v>20</v>
      </c>
      <c r="F45" s="4" t="s">
        <v>21</v>
      </c>
      <c r="G45" s="24" t="str">
        <f>_xlfn.DISPIMG("ID_B0D702244E0143BBAFCF655DD3243746",1)</f>
        <v>=DISPIMG("ID_B0D702244E0143BBAFCF655DD3243746",1)</v>
      </c>
      <c r="H45" s="24" t="s">
        <v>342</v>
      </c>
      <c r="I45" s="4" t="s">
        <v>23</v>
      </c>
      <c r="J45" s="4" t="s">
        <v>24</v>
      </c>
      <c r="K45" s="10" t="s">
        <v>46</v>
      </c>
      <c r="L45" s="4" t="s">
        <v>343</v>
      </c>
      <c r="M45" s="4" t="s">
        <v>311</v>
      </c>
      <c r="N45" s="4" t="s">
        <v>344</v>
      </c>
      <c r="O45" s="11" t="s">
        <v>65</v>
      </c>
      <c r="P45" s="36" t="s">
        <v>345</v>
      </c>
      <c r="Q45" s="36" t="s">
        <v>346</v>
      </c>
      <c r="R45" s="36" t="s">
        <v>347</v>
      </c>
    </row>
    <row r="46" s="6" customFormat="1" ht="45.95" customHeight="1" spans="1:18">
      <c r="A46" s="4">
        <v>44</v>
      </c>
      <c r="B46" s="4" t="s">
        <v>306</v>
      </c>
      <c r="C46" s="4" t="s">
        <v>348</v>
      </c>
      <c r="D46" s="4" t="s">
        <v>19</v>
      </c>
      <c r="E46" s="5" t="s">
        <v>20</v>
      </c>
      <c r="F46" s="5" t="s">
        <v>21</v>
      </c>
      <c r="G46" s="26" t="str">
        <f>_xlfn.DISPIMG("ID_275687092D0B47CBB835A74EC68442DF",1)</f>
        <v>=DISPIMG("ID_275687092D0B47CBB835A74EC68442DF",1)</v>
      </c>
      <c r="H46" s="30" t="s">
        <v>349</v>
      </c>
      <c r="I46" s="4" t="s">
        <v>23</v>
      </c>
      <c r="J46" s="4" t="s">
        <v>24</v>
      </c>
      <c r="K46" s="10" t="s">
        <v>46</v>
      </c>
      <c r="L46" s="4" t="s">
        <v>350</v>
      </c>
      <c r="M46" s="4" t="s">
        <v>311</v>
      </c>
      <c r="N46" s="4" t="s">
        <v>344</v>
      </c>
      <c r="O46" s="11" t="s">
        <v>65</v>
      </c>
      <c r="P46" s="36" t="s">
        <v>351</v>
      </c>
      <c r="Q46" s="36" t="s">
        <v>352</v>
      </c>
      <c r="R46" s="36" t="s">
        <v>353</v>
      </c>
    </row>
    <row r="47" s="6" customFormat="1" ht="41.1" customHeight="1" spans="1:18">
      <c r="A47" s="4">
        <v>45</v>
      </c>
      <c r="B47" s="4" t="s">
        <v>306</v>
      </c>
      <c r="C47" s="4" t="s">
        <v>354</v>
      </c>
      <c r="D47" s="4" t="s">
        <v>19</v>
      </c>
      <c r="E47" s="5" t="s">
        <v>20</v>
      </c>
      <c r="F47" s="5" t="s">
        <v>21</v>
      </c>
      <c r="G47" s="26" t="str">
        <f>_xlfn.DISPIMG("ID_FD0DCAF0C7D9444EB4A2141F186504B4",1)</f>
        <v>=DISPIMG("ID_FD0DCAF0C7D9444EB4A2141F186504B4",1)</v>
      </c>
      <c r="H47" s="25" t="s">
        <v>355</v>
      </c>
      <c r="I47" s="4" t="s">
        <v>23</v>
      </c>
      <c r="J47" s="4" t="s">
        <v>24</v>
      </c>
      <c r="K47" s="10" t="s">
        <v>46</v>
      </c>
      <c r="L47" s="4" t="s">
        <v>356</v>
      </c>
      <c r="M47" s="4" t="s">
        <v>311</v>
      </c>
      <c r="N47" s="4" t="s">
        <v>319</v>
      </c>
      <c r="O47" s="11" t="s">
        <v>65</v>
      </c>
      <c r="P47" s="36" t="s">
        <v>357</v>
      </c>
      <c r="Q47" s="36" t="s">
        <v>358</v>
      </c>
      <c r="R47" s="36" t="s">
        <v>359</v>
      </c>
    </row>
    <row r="48" s="6" customFormat="1" ht="39" customHeight="1" spans="1:18">
      <c r="A48" s="4">
        <v>46</v>
      </c>
      <c r="B48" s="4" t="s">
        <v>306</v>
      </c>
      <c r="C48" s="4" t="s">
        <v>360</v>
      </c>
      <c r="D48" s="4" t="s">
        <v>361</v>
      </c>
      <c r="E48" s="4" t="s">
        <v>362</v>
      </c>
      <c r="F48" s="4"/>
      <c r="G48" s="26" t="str">
        <f>_xlfn.DISPIMG("ID_E600E9EDFC8A42E49E7CCE711C2C0526",1)</f>
        <v>=DISPIMG("ID_E600E9EDFC8A42E49E7CCE711C2C0526",1)</v>
      </c>
      <c r="H48" s="30" t="s">
        <v>363</v>
      </c>
      <c r="I48" s="4"/>
      <c r="J48" s="4" t="s">
        <v>364</v>
      </c>
      <c r="K48" s="4" t="s">
        <v>365</v>
      </c>
      <c r="L48" s="4" t="s">
        <v>366</v>
      </c>
      <c r="M48" s="4" t="s">
        <v>311</v>
      </c>
      <c r="N48" s="4" t="s">
        <v>367</v>
      </c>
      <c r="O48" s="11" t="s">
        <v>65</v>
      </c>
      <c r="P48" s="36" t="s">
        <v>368</v>
      </c>
      <c r="Q48" s="36" t="s">
        <v>369</v>
      </c>
      <c r="R48" s="36" t="s">
        <v>370</v>
      </c>
    </row>
    <row r="49" s="6" customFormat="1" ht="27" customHeight="1" spans="1:18">
      <c r="A49" s="4">
        <v>47</v>
      </c>
      <c r="B49" s="4" t="s">
        <v>306</v>
      </c>
      <c r="C49" s="4" t="s">
        <v>371</v>
      </c>
      <c r="D49" s="4" t="s">
        <v>372</v>
      </c>
      <c r="E49" s="4" t="s">
        <v>362</v>
      </c>
      <c r="F49" s="4"/>
      <c r="G49" s="26"/>
      <c r="H49" s="24"/>
      <c r="I49" s="4"/>
      <c r="J49" s="4" t="s">
        <v>364</v>
      </c>
      <c r="K49" s="4" t="s">
        <v>365</v>
      </c>
      <c r="L49" s="4" t="s">
        <v>366</v>
      </c>
      <c r="M49" s="4" t="s">
        <v>311</v>
      </c>
      <c r="N49" s="4" t="s">
        <v>367</v>
      </c>
      <c r="O49" s="11" t="s">
        <v>65</v>
      </c>
      <c r="P49" s="36"/>
      <c r="Q49" s="36"/>
      <c r="R49" s="36" t="s">
        <v>373</v>
      </c>
    </row>
    <row r="50" s="6" customFormat="1" ht="39" customHeight="1" spans="1:18">
      <c r="A50" s="4">
        <v>48</v>
      </c>
      <c r="B50" s="4" t="s">
        <v>306</v>
      </c>
      <c r="C50" s="4" t="s">
        <v>374</v>
      </c>
      <c r="D50" s="4" t="s">
        <v>375</v>
      </c>
      <c r="E50" s="4" t="s">
        <v>42</v>
      </c>
      <c r="F50" s="4" t="s">
        <v>43</v>
      </c>
      <c r="G50" s="24" t="str">
        <f>_xlfn.DISPIMG("ID_266E2E9ABFF54AFEA200628AFB5010A5",1)</f>
        <v>=DISPIMG("ID_266E2E9ABFF54AFEA200628AFB5010A5",1)</v>
      </c>
      <c r="H50" s="30" t="s">
        <v>376</v>
      </c>
      <c r="I50" s="4" t="s">
        <v>23</v>
      </c>
      <c r="J50" s="4" t="s">
        <v>24</v>
      </c>
      <c r="K50" s="4" t="s">
        <v>46</v>
      </c>
      <c r="L50" s="4" t="s">
        <v>377</v>
      </c>
      <c r="M50" s="4" t="s">
        <v>311</v>
      </c>
      <c r="N50" s="4" t="s">
        <v>378</v>
      </c>
      <c r="O50" s="11" t="s">
        <v>65</v>
      </c>
      <c r="P50" s="36" t="s">
        <v>368</v>
      </c>
      <c r="Q50" s="36" t="s">
        <v>379</v>
      </c>
      <c r="R50" s="36" t="s">
        <v>380</v>
      </c>
    </row>
    <row r="51" s="6" customFormat="1" ht="27" customHeight="1" spans="1:18">
      <c r="A51" s="4">
        <v>49</v>
      </c>
      <c r="B51" s="4" t="s">
        <v>306</v>
      </c>
      <c r="C51" s="4" t="s">
        <v>381</v>
      </c>
      <c r="D51" s="4" t="s">
        <v>382</v>
      </c>
      <c r="E51" s="4" t="s">
        <v>20</v>
      </c>
      <c r="F51" s="4" t="s">
        <v>21</v>
      </c>
      <c r="H51" s="31" t="s">
        <v>383</v>
      </c>
      <c r="I51" s="4" t="s">
        <v>23</v>
      </c>
      <c r="J51" s="4" t="s">
        <v>24</v>
      </c>
      <c r="K51" s="10" t="s">
        <v>46</v>
      </c>
      <c r="L51" s="4" t="s">
        <v>384</v>
      </c>
      <c r="M51" s="4" t="s">
        <v>311</v>
      </c>
      <c r="N51" s="4" t="s">
        <v>337</v>
      </c>
      <c r="O51" s="11" t="s">
        <v>65</v>
      </c>
      <c r="P51" s="36"/>
      <c r="Q51" s="36"/>
      <c r="R51" s="36" t="s">
        <v>385</v>
      </c>
    </row>
    <row r="52" s="6" customFormat="1" ht="39" customHeight="1" spans="1:18">
      <c r="A52" s="4">
        <v>50</v>
      </c>
      <c r="B52" s="4" t="s">
        <v>386</v>
      </c>
      <c r="C52" s="4" t="s">
        <v>387</v>
      </c>
      <c r="D52" s="4" t="s">
        <v>388</v>
      </c>
      <c r="E52" s="4" t="s">
        <v>42</v>
      </c>
      <c r="F52" s="4" t="s">
        <v>21</v>
      </c>
      <c r="G52" s="22" t="str">
        <f>_xlfn.DISPIMG("ID_6060FB4F01354E869A4B8F829544D31D",1)</f>
        <v>=DISPIMG("ID_6060FB4F01354E869A4B8F829544D31D",1)</v>
      </c>
      <c r="H52" s="30" t="s">
        <v>389</v>
      </c>
      <c r="I52" s="4" t="s">
        <v>23</v>
      </c>
      <c r="J52" s="4" t="s">
        <v>45</v>
      </c>
      <c r="K52" s="5" t="s">
        <v>390</v>
      </c>
      <c r="L52" s="4" t="s">
        <v>391</v>
      </c>
      <c r="M52" s="4" t="s">
        <v>392</v>
      </c>
      <c r="N52" s="4" t="s">
        <v>392</v>
      </c>
      <c r="O52" s="11" t="s">
        <v>29</v>
      </c>
      <c r="P52" s="36" t="s">
        <v>393</v>
      </c>
      <c r="Q52" s="36" t="s">
        <v>394</v>
      </c>
      <c r="R52" s="36" t="s">
        <v>395</v>
      </c>
    </row>
    <row r="53" s="6" customFormat="1" ht="45.95" customHeight="1" spans="1:18">
      <c r="A53" s="4">
        <v>51</v>
      </c>
      <c r="B53" s="4" t="s">
        <v>386</v>
      </c>
      <c r="C53" s="4" t="s">
        <v>396</v>
      </c>
      <c r="D53" s="4" t="s">
        <v>19</v>
      </c>
      <c r="E53" s="4" t="s">
        <v>20</v>
      </c>
      <c r="F53" s="4" t="s">
        <v>21</v>
      </c>
      <c r="G53" s="24" t="str">
        <f>_xlfn.DISPIMG("ID_86031AD920664A858D0B70742F7482D2",1)</f>
        <v>=DISPIMG("ID_86031AD920664A858D0B70742F7482D2",1)</v>
      </c>
      <c r="H53" s="30" t="s">
        <v>397</v>
      </c>
      <c r="I53" s="4" t="s">
        <v>23</v>
      </c>
      <c r="J53" s="4" t="s">
        <v>24</v>
      </c>
      <c r="K53" s="4" t="s">
        <v>398</v>
      </c>
      <c r="L53" s="4" t="s">
        <v>399</v>
      </c>
      <c r="M53" s="4" t="s">
        <v>400</v>
      </c>
      <c r="N53" s="4" t="s">
        <v>400</v>
      </c>
      <c r="O53" s="11" t="s">
        <v>29</v>
      </c>
      <c r="P53" s="36" t="s">
        <v>401</v>
      </c>
      <c r="Q53" s="36" t="s">
        <v>402</v>
      </c>
      <c r="R53" s="36" t="s">
        <v>403</v>
      </c>
    </row>
    <row r="54" s="6" customFormat="1" ht="42.95" customHeight="1" spans="1:18">
      <c r="A54" s="4">
        <v>52</v>
      </c>
      <c r="B54" s="4" t="s">
        <v>386</v>
      </c>
      <c r="C54" s="4" t="s">
        <v>354</v>
      </c>
      <c r="D54" s="4" t="s">
        <v>404</v>
      </c>
      <c r="E54" s="5" t="s">
        <v>20</v>
      </c>
      <c r="F54" s="5" t="s">
        <v>21</v>
      </c>
      <c r="G54" s="24" t="str">
        <f>_xlfn.DISPIMG("ID_A671A5B343A74AC592BED804CE99CCFA",1)</f>
        <v>=DISPIMG("ID_A671A5B343A74AC592BED804CE99CCFA",1)</v>
      </c>
      <c r="H54" s="30" t="s">
        <v>405</v>
      </c>
      <c r="I54" s="4" t="s">
        <v>23</v>
      </c>
      <c r="J54" s="4" t="s">
        <v>24</v>
      </c>
      <c r="K54" s="4" t="s">
        <v>398</v>
      </c>
      <c r="L54" s="4" t="s">
        <v>406</v>
      </c>
      <c r="M54" s="4" t="s">
        <v>392</v>
      </c>
      <c r="N54" s="4" t="s">
        <v>392</v>
      </c>
      <c r="O54" s="11" t="s">
        <v>29</v>
      </c>
      <c r="P54" s="36" t="s">
        <v>407</v>
      </c>
      <c r="Q54" s="36" t="s">
        <v>408</v>
      </c>
      <c r="R54" s="36" t="s">
        <v>409</v>
      </c>
    </row>
    <row r="55" s="6" customFormat="1" ht="45" customHeight="1" spans="1:18">
      <c r="A55" s="4">
        <v>53</v>
      </c>
      <c r="B55" s="4" t="s">
        <v>386</v>
      </c>
      <c r="C55" s="4" t="s">
        <v>410</v>
      </c>
      <c r="D55" s="11" t="s">
        <v>19</v>
      </c>
      <c r="E55" s="4" t="s">
        <v>20</v>
      </c>
      <c r="F55" s="4" t="s">
        <v>21</v>
      </c>
      <c r="G55" s="24" t="str">
        <f>_xlfn.DISPIMG("ID_BF2124FCAE7642C39E088B6CBE9EFCF0",1)</f>
        <v>=DISPIMG("ID_BF2124FCAE7642C39E088B6CBE9EFCF0",1)</v>
      </c>
      <c r="H55" s="30" t="s">
        <v>411</v>
      </c>
      <c r="I55" s="4" t="s">
        <v>23</v>
      </c>
      <c r="J55" s="4" t="s">
        <v>24</v>
      </c>
      <c r="K55" s="4" t="s">
        <v>398</v>
      </c>
      <c r="L55" s="4" t="s">
        <v>391</v>
      </c>
      <c r="M55" s="4" t="s">
        <v>392</v>
      </c>
      <c r="N55" s="4" t="s">
        <v>392</v>
      </c>
      <c r="O55" s="11" t="s">
        <v>65</v>
      </c>
      <c r="P55" s="36" t="s">
        <v>412</v>
      </c>
      <c r="Q55" s="36" t="s">
        <v>413</v>
      </c>
      <c r="R55" s="36" t="s">
        <v>414</v>
      </c>
    </row>
    <row r="56" s="6" customFormat="1" ht="96.95" customHeight="1" spans="1:18">
      <c r="A56" s="4">
        <v>54</v>
      </c>
      <c r="B56" s="4" t="s">
        <v>415</v>
      </c>
      <c r="C56" s="4" t="s">
        <v>416</v>
      </c>
      <c r="D56" s="4" t="s">
        <v>417</v>
      </c>
      <c r="E56" s="4" t="s">
        <v>42</v>
      </c>
      <c r="F56" s="4" t="s">
        <v>21</v>
      </c>
      <c r="G56" s="26" t="str">
        <f>_xlfn.DISPIMG("ID_2449D03991454A468EB28E863C33689F",1)</f>
        <v>=DISPIMG("ID_2449D03991454A468EB28E863C33689F",1)</v>
      </c>
      <c r="H56" s="24" t="s">
        <v>418</v>
      </c>
      <c r="I56" s="4" t="s">
        <v>23</v>
      </c>
      <c r="J56" s="4" t="s">
        <v>24</v>
      </c>
      <c r="K56" s="4" t="s">
        <v>46</v>
      </c>
      <c r="L56" s="4" t="s">
        <v>419</v>
      </c>
      <c r="M56" s="4" t="s">
        <v>420</v>
      </c>
      <c r="N56" s="4" t="s">
        <v>421</v>
      </c>
      <c r="O56" s="11" t="s">
        <v>29</v>
      </c>
      <c r="P56" s="36" t="s">
        <v>422</v>
      </c>
      <c r="Q56" s="36" t="s">
        <v>423</v>
      </c>
      <c r="R56" s="36" t="s">
        <v>424</v>
      </c>
    </row>
    <row r="57" s="6" customFormat="1" ht="36" customHeight="1" spans="1:18">
      <c r="A57" s="4">
        <v>55</v>
      </c>
      <c r="B57" s="4" t="s">
        <v>415</v>
      </c>
      <c r="C57" s="4" t="s">
        <v>425</v>
      </c>
      <c r="D57" s="4" t="s">
        <v>426</v>
      </c>
      <c r="E57" s="4" t="s">
        <v>427</v>
      </c>
      <c r="F57" s="4"/>
      <c r="G57" s="11" t="str">
        <f>_xlfn.DISPIMG("ID_A0BD3BA38E1147EB9627ED0922519F2F",1)</f>
        <v>=DISPIMG("ID_A0BD3BA38E1147EB9627ED0922519F2F",1)</v>
      </c>
      <c r="H57" s="24" t="s">
        <v>428</v>
      </c>
      <c r="I57" s="4" t="s">
        <v>23</v>
      </c>
      <c r="J57" s="4" t="s">
        <v>364</v>
      </c>
      <c r="K57" s="4" t="s">
        <v>46</v>
      </c>
      <c r="L57" s="4" t="s">
        <v>429</v>
      </c>
      <c r="M57" s="4" t="s">
        <v>430</v>
      </c>
      <c r="N57" s="4" t="s">
        <v>431</v>
      </c>
      <c r="O57" s="11" t="s">
        <v>29</v>
      </c>
      <c r="P57" s="36" t="s">
        <v>432</v>
      </c>
      <c r="Q57" s="36" t="s">
        <v>433</v>
      </c>
      <c r="R57" s="36" t="s">
        <v>434</v>
      </c>
    </row>
    <row r="58" s="6" customFormat="1" ht="48" customHeight="1" spans="1:18">
      <c r="A58" s="4">
        <v>56</v>
      </c>
      <c r="B58" s="4" t="s">
        <v>415</v>
      </c>
      <c r="C58" s="4" t="s">
        <v>435</v>
      </c>
      <c r="D58" s="33" t="s">
        <v>118</v>
      </c>
      <c r="E58" s="4" t="s">
        <v>42</v>
      </c>
      <c r="F58" s="4" t="s">
        <v>79</v>
      </c>
      <c r="G58" s="22" t="str">
        <f>_xlfn.DISPIMG("ID_4809472689B54D82A2A79BE6D007177D",1)</f>
        <v>=DISPIMG("ID_4809472689B54D82A2A79BE6D007177D",1)</v>
      </c>
      <c r="H58" s="24" t="s">
        <v>436</v>
      </c>
      <c r="I58" s="4" t="s">
        <v>81</v>
      </c>
      <c r="J58" s="4" t="s">
        <v>57</v>
      </c>
      <c r="K58" s="5" t="s">
        <v>25</v>
      </c>
      <c r="L58" s="4" t="s">
        <v>429</v>
      </c>
      <c r="M58" s="4" t="s">
        <v>430</v>
      </c>
      <c r="N58" s="4" t="s">
        <v>431</v>
      </c>
      <c r="O58" s="11" t="s">
        <v>29</v>
      </c>
      <c r="P58" s="36" t="s">
        <v>432</v>
      </c>
      <c r="Q58" s="36" t="s">
        <v>437</v>
      </c>
      <c r="R58" s="36" t="s">
        <v>438</v>
      </c>
    </row>
    <row r="59" s="6" customFormat="1" ht="48" customHeight="1" spans="1:18">
      <c r="A59" s="4">
        <v>57</v>
      </c>
      <c r="B59" s="4" t="s">
        <v>415</v>
      </c>
      <c r="C59" s="4" t="s">
        <v>439</v>
      </c>
      <c r="D59" s="4" t="s">
        <v>440</v>
      </c>
      <c r="E59" s="4" t="s">
        <v>42</v>
      </c>
      <c r="F59" s="4" t="s">
        <v>55</v>
      </c>
      <c r="G59" s="22" t="str">
        <f>_xlfn.DISPIMG("ID_65441A1890314CCE9909F22D5E096502",1)</f>
        <v>=DISPIMG("ID_65441A1890314CCE9909F22D5E096502",1)</v>
      </c>
      <c r="H59" s="30" t="s">
        <v>441</v>
      </c>
      <c r="I59" s="4" t="s">
        <v>23</v>
      </c>
      <c r="J59" s="4" t="s">
        <v>57</v>
      </c>
      <c r="K59" s="4" t="s">
        <v>46</v>
      </c>
      <c r="L59" s="4" t="s">
        <v>442</v>
      </c>
      <c r="M59" s="4" t="s">
        <v>420</v>
      </c>
      <c r="N59" s="4" t="s">
        <v>443</v>
      </c>
      <c r="O59" s="11" t="s">
        <v>65</v>
      </c>
      <c r="P59" s="36" t="s">
        <v>444</v>
      </c>
      <c r="Q59" s="36" t="s">
        <v>445</v>
      </c>
      <c r="R59" s="36" t="s">
        <v>446</v>
      </c>
    </row>
    <row r="60" s="6" customFormat="1" ht="27" customHeight="1" spans="1:18">
      <c r="A60" s="4">
        <v>58</v>
      </c>
      <c r="B60" s="4" t="s">
        <v>447</v>
      </c>
      <c r="C60" s="4" t="s">
        <v>448</v>
      </c>
      <c r="D60" s="4" t="s">
        <v>449</v>
      </c>
      <c r="E60" s="4" t="s">
        <v>42</v>
      </c>
      <c r="F60" s="4" t="s">
        <v>21</v>
      </c>
      <c r="G60" s="34"/>
      <c r="H60" s="25" t="s">
        <v>450</v>
      </c>
      <c r="I60" s="4" t="s">
        <v>23</v>
      </c>
      <c r="J60" s="4" t="s">
        <v>24</v>
      </c>
      <c r="K60" s="4" t="s">
        <v>25</v>
      </c>
      <c r="L60" s="4" t="s">
        <v>91</v>
      </c>
      <c r="M60" s="4" t="s">
        <v>451</v>
      </c>
      <c r="N60" s="4" t="s">
        <v>452</v>
      </c>
      <c r="O60" s="11" t="s">
        <v>29</v>
      </c>
      <c r="P60" s="36"/>
      <c r="Q60" s="36"/>
      <c r="R60" s="36" t="s">
        <v>453</v>
      </c>
    </row>
    <row r="61" s="6" customFormat="1" ht="47.1" customHeight="1" spans="1:18">
      <c r="A61" s="4">
        <v>59</v>
      </c>
      <c r="B61" s="4" t="s">
        <v>447</v>
      </c>
      <c r="C61" s="4" t="s">
        <v>454</v>
      </c>
      <c r="D61" s="4" t="s">
        <v>19</v>
      </c>
      <c r="E61" s="4" t="s">
        <v>20</v>
      </c>
      <c r="F61" s="4" t="s">
        <v>21</v>
      </c>
      <c r="G61" s="24" t="str">
        <f>_xlfn.DISPIMG("ID_C2E13BADAC2D4631B5A69EBA72A40BF8",1)</f>
        <v>=DISPIMG("ID_C2E13BADAC2D4631B5A69EBA72A40BF8",1)</v>
      </c>
      <c r="H61" s="24" t="s">
        <v>455</v>
      </c>
      <c r="I61" s="4" t="s">
        <v>23</v>
      </c>
      <c r="J61" s="4" t="s">
        <v>24</v>
      </c>
      <c r="K61" s="4" t="s">
        <v>25</v>
      </c>
      <c r="L61" s="4" t="s">
        <v>91</v>
      </c>
      <c r="M61" s="4" t="s">
        <v>451</v>
      </c>
      <c r="N61" s="4" t="s">
        <v>452</v>
      </c>
      <c r="O61" s="11" t="s">
        <v>29</v>
      </c>
      <c r="P61" s="36" t="s">
        <v>456</v>
      </c>
      <c r="Q61" s="36" t="s">
        <v>457</v>
      </c>
      <c r="R61" s="36" t="s">
        <v>458</v>
      </c>
    </row>
    <row r="62" s="6" customFormat="1" ht="36.95" customHeight="1" spans="1:18">
      <c r="A62" s="4">
        <v>60</v>
      </c>
      <c r="B62" s="4" t="s">
        <v>447</v>
      </c>
      <c r="C62" s="4" t="s">
        <v>459</v>
      </c>
      <c r="D62" s="4" t="s">
        <v>460</v>
      </c>
      <c r="E62" s="4" t="s">
        <v>42</v>
      </c>
      <c r="F62" s="4" t="s">
        <v>21</v>
      </c>
      <c r="G62" s="29" t="str">
        <f>_xlfn.DISPIMG("ID_72E79C4C6DA347589FF369E1B8E11432",1)</f>
        <v>=DISPIMG("ID_72E79C4C6DA347589FF369E1B8E11432",1)</v>
      </c>
      <c r="H62" s="30" t="s">
        <v>450</v>
      </c>
      <c r="I62" s="4" t="s">
        <v>23</v>
      </c>
      <c r="J62" s="4" t="s">
        <v>24</v>
      </c>
      <c r="K62" s="4" t="s">
        <v>25</v>
      </c>
      <c r="L62" s="4" t="s">
        <v>91</v>
      </c>
      <c r="M62" s="4" t="s">
        <v>451</v>
      </c>
      <c r="N62" s="4" t="s">
        <v>461</v>
      </c>
      <c r="O62" s="11" t="s">
        <v>29</v>
      </c>
      <c r="P62" s="36" t="s">
        <v>462</v>
      </c>
      <c r="Q62" s="36" t="s">
        <v>463</v>
      </c>
      <c r="R62" s="36" t="s">
        <v>464</v>
      </c>
    </row>
    <row r="63" s="6" customFormat="1" ht="48" customHeight="1" spans="1:18">
      <c r="A63" s="4">
        <v>61</v>
      </c>
      <c r="B63" s="4" t="s">
        <v>447</v>
      </c>
      <c r="C63" s="4" t="s">
        <v>465</v>
      </c>
      <c r="D63" s="4" t="s">
        <v>466</v>
      </c>
      <c r="E63" s="4" t="s">
        <v>42</v>
      </c>
      <c r="F63" s="4" t="s">
        <v>21</v>
      </c>
      <c r="G63" s="29" t="str">
        <f>_xlfn.DISPIMG("ID_D018A987AE714038A4FA783DCF376652",1)</f>
        <v>=DISPIMG("ID_D018A987AE714038A4FA783DCF376652",1)</v>
      </c>
      <c r="H63" s="24" t="s">
        <v>467</v>
      </c>
      <c r="I63" s="4" t="s">
        <v>23</v>
      </c>
      <c r="J63" s="4" t="s">
        <v>24</v>
      </c>
      <c r="K63" s="4" t="s">
        <v>25</v>
      </c>
      <c r="L63" s="4" t="s">
        <v>91</v>
      </c>
      <c r="M63" s="4" t="s">
        <v>451</v>
      </c>
      <c r="N63" s="4" t="s">
        <v>468</v>
      </c>
      <c r="O63" s="11" t="s">
        <v>29</v>
      </c>
      <c r="P63" s="36" t="s">
        <v>469</v>
      </c>
      <c r="Q63" s="36" t="s">
        <v>470</v>
      </c>
      <c r="R63" s="36" t="s">
        <v>471</v>
      </c>
    </row>
    <row r="64" s="6" customFormat="1" ht="48" customHeight="1" spans="1:18">
      <c r="A64" s="4">
        <v>62</v>
      </c>
      <c r="B64" s="4" t="s">
        <v>447</v>
      </c>
      <c r="C64" s="12" t="s">
        <v>472</v>
      </c>
      <c r="D64" s="4" t="s">
        <v>473</v>
      </c>
      <c r="E64" s="4" t="s">
        <v>42</v>
      </c>
      <c r="F64" s="4" t="s">
        <v>21</v>
      </c>
      <c r="G64" s="22" t="str">
        <f>_xlfn.DISPIMG("ID_F753C47E06F64CEA8EE4475519ED0469",1)</f>
        <v>=DISPIMG("ID_F753C47E06F64CEA8EE4475519ED0469",1)</v>
      </c>
      <c r="H64" s="24" t="s">
        <v>474</v>
      </c>
      <c r="I64" s="4" t="s">
        <v>23</v>
      </c>
      <c r="J64" s="4" t="s">
        <v>57</v>
      </c>
      <c r="K64" s="4" t="s">
        <v>25</v>
      </c>
      <c r="L64" s="4" t="s">
        <v>91</v>
      </c>
      <c r="M64" s="4" t="s">
        <v>451</v>
      </c>
      <c r="N64" s="4" t="s">
        <v>475</v>
      </c>
      <c r="O64" s="11" t="s">
        <v>29</v>
      </c>
      <c r="P64" s="36" t="s">
        <v>476</v>
      </c>
      <c r="Q64" s="36" t="s">
        <v>477</v>
      </c>
      <c r="R64" s="36" t="s">
        <v>478</v>
      </c>
    </row>
    <row r="65" s="6" customFormat="1" ht="36" customHeight="1" spans="1:18">
      <c r="A65" s="4">
        <v>63</v>
      </c>
      <c r="B65" s="4" t="s">
        <v>479</v>
      </c>
      <c r="C65" s="4" t="s">
        <v>480</v>
      </c>
      <c r="D65" s="4" t="s">
        <v>481</v>
      </c>
      <c r="E65" s="4" t="s">
        <v>362</v>
      </c>
      <c r="F65" s="4"/>
      <c r="G65" s="4" t="str">
        <f>_xlfn.DISPIMG("ID_C073AD214B324EE3B690E9EC3B355D2C",1)</f>
        <v>=DISPIMG("ID_C073AD214B324EE3B690E9EC3B355D2C",1)</v>
      </c>
      <c r="H65" s="30" t="s">
        <v>482</v>
      </c>
      <c r="I65" s="4" t="s">
        <v>23</v>
      </c>
      <c r="J65" s="4" t="s">
        <v>364</v>
      </c>
      <c r="K65" s="4" t="s">
        <v>46</v>
      </c>
      <c r="L65" s="4" t="s">
        <v>483</v>
      </c>
      <c r="M65" s="4" t="s">
        <v>484</v>
      </c>
      <c r="N65" s="4" t="s">
        <v>485</v>
      </c>
      <c r="O65" s="11" t="s">
        <v>29</v>
      </c>
      <c r="P65" s="36" t="s">
        <v>486</v>
      </c>
      <c r="Q65" s="36" t="s">
        <v>487</v>
      </c>
      <c r="R65" s="36" t="s">
        <v>488</v>
      </c>
    </row>
    <row r="66" s="6" customFormat="1" ht="49" customHeight="1" spans="1:18">
      <c r="A66" s="4">
        <v>64</v>
      </c>
      <c r="B66" s="11" t="s">
        <v>489</v>
      </c>
      <c r="C66" s="4" t="s">
        <v>490</v>
      </c>
      <c r="D66" s="33" t="s">
        <v>491</v>
      </c>
      <c r="E66" s="4" t="s">
        <v>42</v>
      </c>
      <c r="F66" s="4" t="s">
        <v>492</v>
      </c>
      <c r="G66" s="26" t="str">
        <f>_xlfn.DISPIMG("ID_6760715784444E0BA679B1560D27C76B",1)</f>
        <v>=DISPIMG("ID_6760715784444E0BA679B1560D27C76B",1)</v>
      </c>
      <c r="H66" s="30" t="s">
        <v>493</v>
      </c>
      <c r="I66" s="4" t="s">
        <v>494</v>
      </c>
      <c r="J66" s="4" t="s">
        <v>57</v>
      </c>
      <c r="K66" s="5" t="s">
        <v>25</v>
      </c>
      <c r="L66" s="4" t="s">
        <v>91</v>
      </c>
      <c r="M66" s="10" t="s">
        <v>495</v>
      </c>
      <c r="N66" s="10" t="s">
        <v>496</v>
      </c>
      <c r="O66" s="11" t="s">
        <v>29</v>
      </c>
      <c r="P66" s="36" t="s">
        <v>497</v>
      </c>
      <c r="Q66" s="36" t="s">
        <v>498</v>
      </c>
      <c r="R66" s="36" t="s">
        <v>499</v>
      </c>
    </row>
    <row r="67" s="6" customFormat="1" ht="60.95" customHeight="1" spans="1:18">
      <c r="A67" s="4">
        <v>65</v>
      </c>
      <c r="B67" s="11" t="s">
        <v>500</v>
      </c>
      <c r="C67" s="4" t="s">
        <v>501</v>
      </c>
      <c r="D67" s="4" t="s">
        <v>502</v>
      </c>
      <c r="E67" s="4" t="s">
        <v>42</v>
      </c>
      <c r="F67" s="4" t="s">
        <v>79</v>
      </c>
      <c r="G67" s="26" t="str">
        <f>_xlfn.DISPIMG("ID_DDD43F98EF3943F88D7FB0D83D07BE95",1)</f>
        <v>=DISPIMG("ID_DDD43F98EF3943F88D7FB0D83D07BE95",1)</v>
      </c>
      <c r="H67" s="30" t="s">
        <v>503</v>
      </c>
      <c r="I67" s="4" t="s">
        <v>494</v>
      </c>
      <c r="J67" s="4" t="s">
        <v>57</v>
      </c>
      <c r="K67" s="5" t="s">
        <v>25</v>
      </c>
      <c r="L67" s="4" t="s">
        <v>91</v>
      </c>
      <c r="M67" s="10" t="s">
        <v>504</v>
      </c>
      <c r="N67" s="10" t="s">
        <v>505</v>
      </c>
      <c r="O67" s="11" t="s">
        <v>29</v>
      </c>
      <c r="P67" s="36" t="s">
        <v>506</v>
      </c>
      <c r="Q67" s="36" t="s">
        <v>507</v>
      </c>
      <c r="R67" s="36" t="s">
        <v>508</v>
      </c>
    </row>
    <row r="68" s="6" customFormat="1" ht="69" customHeight="1" spans="1:19">
      <c r="A68" s="4">
        <v>66</v>
      </c>
      <c r="B68" s="11" t="s">
        <v>500</v>
      </c>
      <c r="C68" s="4" t="s">
        <v>509</v>
      </c>
      <c r="D68" s="33" t="s">
        <v>510</v>
      </c>
      <c r="E68" s="4" t="s">
        <v>42</v>
      </c>
      <c r="F68" s="4" t="s">
        <v>492</v>
      </c>
      <c r="G68" s="11" t="str">
        <f>_xlfn.DISPIMG("ID_F494314A717C4AC090968514237A29C8",1)</f>
        <v>=DISPIMG("ID_F494314A717C4AC090968514237A29C8",1)</v>
      </c>
      <c r="H68" s="24" t="s">
        <v>511</v>
      </c>
      <c r="I68" s="4" t="s">
        <v>81</v>
      </c>
      <c r="J68" s="4" t="s">
        <v>57</v>
      </c>
      <c r="K68" s="5" t="s">
        <v>25</v>
      </c>
      <c r="L68" s="4" t="s">
        <v>91</v>
      </c>
      <c r="M68" s="10" t="s">
        <v>504</v>
      </c>
      <c r="N68" s="10" t="s">
        <v>505</v>
      </c>
      <c r="O68" s="11" t="s">
        <v>29</v>
      </c>
      <c r="P68" s="36" t="s">
        <v>512</v>
      </c>
      <c r="Q68" s="41" t="s">
        <v>513</v>
      </c>
      <c r="R68" s="42" t="s">
        <v>514</v>
      </c>
      <c r="S68" s="43"/>
    </row>
    <row r="69" s="6" customFormat="1" ht="89.1" customHeight="1" spans="1:18">
      <c r="A69" s="4">
        <v>67</v>
      </c>
      <c r="B69" s="11" t="s">
        <v>500</v>
      </c>
      <c r="C69" s="4" t="s">
        <v>515</v>
      </c>
      <c r="D69" s="33" t="s">
        <v>118</v>
      </c>
      <c r="E69" s="5" t="s">
        <v>42</v>
      </c>
      <c r="F69" s="5" t="s">
        <v>79</v>
      </c>
      <c r="G69" s="26" t="str">
        <f>_xlfn.DISPIMG("ID_3DA34A010B384E06A133E534FBC5BD73",1)</f>
        <v>=DISPIMG("ID_3DA34A010B384E06A133E534FBC5BD73",1)</v>
      </c>
      <c r="H69" s="25" t="s">
        <v>516</v>
      </c>
      <c r="I69" s="4" t="s">
        <v>81</v>
      </c>
      <c r="J69" s="4" t="s">
        <v>57</v>
      </c>
      <c r="K69" s="5" t="s">
        <v>46</v>
      </c>
      <c r="L69" s="4" t="s">
        <v>91</v>
      </c>
      <c r="M69" s="10" t="s">
        <v>517</v>
      </c>
      <c r="N69" s="10" t="s">
        <v>518</v>
      </c>
      <c r="O69" s="11" t="s">
        <v>29</v>
      </c>
      <c r="P69" s="36" t="s">
        <v>519</v>
      </c>
      <c r="Q69" s="36" t="s">
        <v>520</v>
      </c>
      <c r="R69" s="36" t="s">
        <v>521</v>
      </c>
    </row>
    <row r="70" s="6" customFormat="1" ht="63" customHeight="1" spans="1:18">
      <c r="A70" s="4">
        <v>68</v>
      </c>
      <c r="B70" s="11" t="s">
        <v>500</v>
      </c>
      <c r="C70" s="4" t="s">
        <v>522</v>
      </c>
      <c r="D70" s="33" t="s">
        <v>118</v>
      </c>
      <c r="E70" s="4" t="s">
        <v>42</v>
      </c>
      <c r="F70" s="4" t="s">
        <v>79</v>
      </c>
      <c r="G70" s="26" t="str">
        <f>_xlfn.DISPIMG("ID_F706B4C4EFC84781A5402183B543B5BF",1)</f>
        <v>=DISPIMG("ID_F706B4C4EFC84781A5402183B543B5BF",1)</v>
      </c>
      <c r="H70" s="24" t="s">
        <v>523</v>
      </c>
      <c r="I70" s="4" t="s">
        <v>81</v>
      </c>
      <c r="J70" s="4" t="s">
        <v>57</v>
      </c>
      <c r="K70" s="5" t="s">
        <v>25</v>
      </c>
      <c r="L70" s="4" t="s">
        <v>91</v>
      </c>
      <c r="M70" s="10" t="s">
        <v>504</v>
      </c>
      <c r="N70" s="10" t="s">
        <v>518</v>
      </c>
      <c r="O70" s="11" t="s">
        <v>29</v>
      </c>
      <c r="P70" s="36" t="s">
        <v>524</v>
      </c>
      <c r="Q70" s="36" t="s">
        <v>525</v>
      </c>
      <c r="R70" s="36" t="s">
        <v>526</v>
      </c>
    </row>
    <row r="71" s="6" customFormat="1" ht="51" customHeight="1" spans="1:18">
      <c r="A71" s="4">
        <v>69</v>
      </c>
      <c r="B71" s="11" t="s">
        <v>500</v>
      </c>
      <c r="C71" s="4" t="s">
        <v>527</v>
      </c>
      <c r="D71" s="33" t="s">
        <v>118</v>
      </c>
      <c r="E71" s="28" t="s">
        <v>42</v>
      </c>
      <c r="F71" s="28" t="s">
        <v>79</v>
      </c>
      <c r="G71" s="26" t="str">
        <f>_xlfn.DISPIMG("ID_3DF0F5126D994BE8BC2AE40A7C93C439",1)</f>
        <v>=DISPIMG("ID_3DF0F5126D994BE8BC2AE40A7C93C439",1)</v>
      </c>
      <c r="H71" s="24" t="s">
        <v>528</v>
      </c>
      <c r="I71" s="4" t="s">
        <v>81</v>
      </c>
      <c r="J71" s="4" t="s">
        <v>57</v>
      </c>
      <c r="K71" s="5" t="s">
        <v>25</v>
      </c>
      <c r="L71" s="4" t="s">
        <v>91</v>
      </c>
      <c r="M71" s="10" t="s">
        <v>504</v>
      </c>
      <c r="N71" s="10" t="s">
        <v>505</v>
      </c>
      <c r="O71" s="11" t="s">
        <v>29</v>
      </c>
      <c r="P71" s="36" t="s">
        <v>529</v>
      </c>
      <c r="Q71" s="36" t="s">
        <v>530</v>
      </c>
      <c r="R71" s="36" t="s">
        <v>531</v>
      </c>
    </row>
    <row r="72" ht="62.1" customHeight="1" spans="1:18">
      <c r="A72" s="4">
        <v>70</v>
      </c>
      <c r="B72" s="11" t="s">
        <v>500</v>
      </c>
      <c r="C72" s="4" t="s">
        <v>532</v>
      </c>
      <c r="D72" s="4" t="s">
        <v>533</v>
      </c>
      <c r="E72" s="4" t="s">
        <v>20</v>
      </c>
      <c r="F72" s="4" t="s">
        <v>21</v>
      </c>
      <c r="G72" s="10" t="str">
        <f>_xlfn.DISPIMG("ID_E531B8A555694CBA8BE7FDA1C8CA1D1F",1)</f>
        <v>=DISPIMG("ID_E531B8A555694CBA8BE7FDA1C8CA1D1F",1)</v>
      </c>
      <c r="H72" s="24" t="s">
        <v>534</v>
      </c>
      <c r="I72" s="4" t="s">
        <v>23</v>
      </c>
      <c r="J72" s="4" t="s">
        <v>24</v>
      </c>
      <c r="K72" s="5" t="s">
        <v>46</v>
      </c>
      <c r="L72" s="4" t="s">
        <v>91</v>
      </c>
      <c r="M72" s="10" t="s">
        <v>517</v>
      </c>
      <c r="N72" s="10" t="s">
        <v>535</v>
      </c>
      <c r="O72" s="11" t="s">
        <v>29</v>
      </c>
      <c r="P72" s="36" t="s">
        <v>536</v>
      </c>
      <c r="Q72" s="36" t="s">
        <v>537</v>
      </c>
      <c r="R72" s="36" t="s">
        <v>538</v>
      </c>
    </row>
    <row r="73" ht="53.1" customHeight="1" spans="1:18">
      <c r="A73" s="4">
        <v>71</v>
      </c>
      <c r="B73" s="11" t="s">
        <v>500</v>
      </c>
      <c r="C73" s="4" t="s">
        <v>539</v>
      </c>
      <c r="D73" s="4" t="s">
        <v>19</v>
      </c>
      <c r="E73" s="5" t="s">
        <v>20</v>
      </c>
      <c r="F73" s="5" t="s">
        <v>21</v>
      </c>
      <c r="G73" s="24" t="str">
        <f>_xlfn.DISPIMG("ID_417644AD517B41FD8376C64A08047DAB",1)</f>
        <v>=DISPIMG("ID_417644AD517B41FD8376C64A08047DAB",1)</v>
      </c>
      <c r="H73" s="25" t="s">
        <v>540</v>
      </c>
      <c r="I73" s="4" t="s">
        <v>23</v>
      </c>
      <c r="J73" s="4" t="s">
        <v>24</v>
      </c>
      <c r="K73" s="5" t="s">
        <v>46</v>
      </c>
      <c r="L73" s="4" t="s">
        <v>91</v>
      </c>
      <c r="M73" s="10" t="s">
        <v>517</v>
      </c>
      <c r="N73" s="10" t="s">
        <v>535</v>
      </c>
      <c r="O73" s="11" t="s">
        <v>29</v>
      </c>
      <c r="P73" s="36" t="s">
        <v>541</v>
      </c>
      <c r="Q73" s="36" t="s">
        <v>542</v>
      </c>
      <c r="R73" s="36" t="s">
        <v>543</v>
      </c>
    </row>
    <row r="74" ht="66" customHeight="1" spans="1:18">
      <c r="A74" s="4">
        <v>72</v>
      </c>
      <c r="B74" s="11" t="s">
        <v>500</v>
      </c>
      <c r="C74" s="4" t="s">
        <v>544</v>
      </c>
      <c r="D74" s="4" t="s">
        <v>19</v>
      </c>
      <c r="E74" s="4" t="s">
        <v>20</v>
      </c>
      <c r="F74" s="4" t="s">
        <v>21</v>
      </c>
      <c r="G74" s="24" t="str">
        <f>_xlfn.DISPIMG("ID_AA7DC5EF59E648DBA6DF5EC900DF2374",1)</f>
        <v>=DISPIMG("ID_AA7DC5EF59E648DBA6DF5EC900DF2374",1)</v>
      </c>
      <c r="H74" s="25" t="s">
        <v>545</v>
      </c>
      <c r="I74" s="4" t="s">
        <v>23</v>
      </c>
      <c r="J74" s="4" t="s">
        <v>215</v>
      </c>
      <c r="K74" s="5" t="s">
        <v>46</v>
      </c>
      <c r="L74" s="4" t="s">
        <v>91</v>
      </c>
      <c r="M74" s="10" t="s">
        <v>517</v>
      </c>
      <c r="N74" s="10" t="s">
        <v>535</v>
      </c>
      <c r="O74" s="11" t="s">
        <v>29</v>
      </c>
      <c r="P74" s="36" t="s">
        <v>546</v>
      </c>
      <c r="Q74" s="36" t="s">
        <v>547</v>
      </c>
      <c r="R74" s="36" t="s">
        <v>548</v>
      </c>
    </row>
    <row r="75" ht="48" customHeight="1" spans="1:18">
      <c r="A75" s="4">
        <v>73</v>
      </c>
      <c r="B75" s="11" t="s">
        <v>500</v>
      </c>
      <c r="C75" s="13" t="s">
        <v>549</v>
      </c>
      <c r="D75" s="4" t="s">
        <v>550</v>
      </c>
      <c r="E75" s="4" t="s">
        <v>20</v>
      </c>
      <c r="F75" s="4" t="s">
        <v>21</v>
      </c>
      <c r="G75" s="26" t="str">
        <f>_xlfn.DISPIMG("ID_72FF054DC63F42C9A1FAB10F977AF6AD",1)</f>
        <v>=DISPIMG("ID_72FF054DC63F42C9A1FAB10F977AF6AD",1)</v>
      </c>
      <c r="H75" s="30" t="s">
        <v>551</v>
      </c>
      <c r="I75" s="4" t="s">
        <v>23</v>
      </c>
      <c r="J75" s="4" t="s">
        <v>215</v>
      </c>
      <c r="K75" s="5" t="s">
        <v>46</v>
      </c>
      <c r="L75" s="4" t="s">
        <v>91</v>
      </c>
      <c r="M75" s="10" t="s">
        <v>504</v>
      </c>
      <c r="N75" s="10" t="s">
        <v>552</v>
      </c>
      <c r="O75" s="11" t="s">
        <v>29</v>
      </c>
      <c r="P75" s="36" t="s">
        <v>553</v>
      </c>
      <c r="Q75" s="36" t="s">
        <v>554</v>
      </c>
      <c r="R75" s="36" t="s">
        <v>555</v>
      </c>
    </row>
    <row r="76" s="6" customFormat="1" ht="51" customHeight="1" spans="1:18">
      <c r="A76" s="4">
        <v>74</v>
      </c>
      <c r="B76" s="4" t="s">
        <v>447</v>
      </c>
      <c r="C76" s="4" t="s">
        <v>271</v>
      </c>
      <c r="D76" s="4" t="s">
        <v>19</v>
      </c>
      <c r="E76" s="4" t="s">
        <v>20</v>
      </c>
      <c r="F76" s="4" t="s">
        <v>21</v>
      </c>
      <c r="G76" s="26" t="str">
        <f>_xlfn.DISPIMG("ID_336801BC3C38411787A461540C2A6F5E",1)</f>
        <v>=DISPIMG("ID_336801BC3C38411787A461540C2A6F5E",1)</v>
      </c>
      <c r="H76" s="25" t="s">
        <v>272</v>
      </c>
      <c r="I76" s="4" t="s">
        <v>23</v>
      </c>
      <c r="J76" s="4" t="s">
        <v>24</v>
      </c>
      <c r="K76" s="4" t="s">
        <v>273</v>
      </c>
      <c r="L76" s="4" t="s">
        <v>556</v>
      </c>
      <c r="M76" s="4" t="s">
        <v>451</v>
      </c>
      <c r="N76" s="4" t="s">
        <v>557</v>
      </c>
      <c r="O76" s="11" t="s">
        <v>65</v>
      </c>
      <c r="P76" s="36" t="s">
        <v>558</v>
      </c>
      <c r="Q76" s="36" t="s">
        <v>559</v>
      </c>
      <c r="R76" s="36" t="s">
        <v>560</v>
      </c>
    </row>
    <row r="1048566" spans="7:8">
      <c r="G1048566" s="44"/>
      <c r="H1048566" s="44"/>
    </row>
    <row r="1048567" spans="7:8">
      <c r="G1048567" s="44"/>
      <c r="H1048567" s="44"/>
    </row>
    <row r="1048568" spans="7:8">
      <c r="G1048568" s="44"/>
      <c r="H1048568" s="44"/>
    </row>
  </sheetData>
  <sortState ref="2:1048568">
    <sortCondition ref="A2:A1048568"/>
  </sortState>
  <mergeCells count="1">
    <mergeCell ref="A1:R1"/>
  </mergeCells>
  <dataValidations count="2">
    <dataValidation type="list" allowBlank="1" showInputMessage="1" showErrorMessage="1" sqref="E4 E18 E26 E37 E39 E68 E70 E6:E9 E11:E12 E14:E16 E20:E23 E30:E35 E41:E43 E46:E47 E50:E52 E54:E55 E57:E58 E72:E74">
      <formula1>"国家级,国际级,省级,校级"</formula1>
    </dataValidation>
    <dataValidation type="list" allowBlank="1" showInputMessage="1" showErrorMessage="1" sqref="F4 F26 F37 F39 F68 F70 F6:F9 F11:F12 F14:F18 F20:F23 F30:F35 F41:F43 F46:F47 F50:F52 F54:F55 F57:F58 F72:F74">
      <formula1>"A类,B类,国家学科竞赛排行榜,A类、国家学科竞赛排行榜,B类、国家学科竞赛排行榜,其他"</formula1>
    </dataValidation>
  </dataValidations>
  <hyperlinks>
    <hyperlink ref="H3" r:id="rId1" display="https://zfxy.wxc.edu.cn/2019bls/main.psp"/>
    <hyperlink ref="H51" r:id="rId2" display="https://www.shejijingsai.com/2022/07/824935.html" tooltip="https://www.shejijingsai.com/2022/07/824935.html"/>
    <hyperlink ref="H68" r:id="rId3" display="https://qgdyz.sc.edu.cn/" tooltip="https://qgdyz.sc.edu.cn/"/>
    <hyperlink ref="H72" r:id="rId4" display="http://www.kepuah.cn/"/>
    <hyperlink ref="H40" r:id="rId5" display="https://mks.hfut.edu.cn/2024/1003/c8870a306967/page.htm" tooltip="https://mks.hfut.edu.cn/2024/1003/c8870a306967/page.htm"/>
    <hyperlink ref="H45" r:id="rId6" display="http://fzdasai2023.ahpu.edu.cn//" tooltip="http://fzdasai2023.ahpu.edu.cn//"/>
    <hyperlink ref="H61" r:id="rId7" display="https://csicc.flebm.com" tooltip="https://csicc.flebm.com"/>
    <hyperlink ref="H63" r:id="rId8" display="https://sfl.ccnu.edu.cn/info/1174/11349.htm"/>
    <hyperlink ref="H75" r:id="rId9" display="http://www.gjcxcy.cn/"/>
    <hyperlink ref="H4" r:id="rId10" display="http://jyt.ah.gov.cn/tsdw/gdjyc/dxsxkhjnjs/40720709.html"/>
    <hyperlink ref="H6" r:id="rId11" display="http://iche.zju.edu.cn/"/>
    <hyperlink ref="H7" r:id="rId12" display="http://www.cteic.com/index.html"/>
    <hyperlink ref="H8" r:id="rId13" display="http://jyt.ah.gov.cn/tsdw/gdjyc/dxsxkhjnjs/40705472.html"/>
    <hyperlink ref="H12" r:id="rId14" display="http://jsjds.blcu.edu.cn/"/>
    <hyperlink ref="H15" r:id="rId15" display="https://www.isclab.org.cn/"/>
    <hyperlink ref="H17" r:id="rId16" display="http://jyt.ah.gov.cn/tsdw/gdjyc/dxsxkhjnjs/40694714.html"/>
    <hyperlink ref="H5" r:id="rId17" display="https://cid.nju.edu.cn/redirectActionIndex/0"/>
    <hyperlink ref="H18" r:id="rId18" location="/home" display="https://www.ahjsjjy.com/index.html#/home"/>
    <hyperlink ref="H31" r:id="rId19" display="http://www.fwwb.org.cn/"/>
    <hyperlink ref="H29" r:id="rId20" display="https://glds.aufe.edu.cn/"/>
    <hyperlink ref="H32" r:id="rId21" display="http://www.clpp.org.cn/html/competition/"/>
    <hyperlink ref="H19" r:id="rId22" display="http://jyt.ah.gov.cn/tsdw/gdjyc/dxsxkhjnjs/40694707.html"/>
    <hyperlink ref="H25" r:id="rId16" display="http://jyt.ah.gov.cn/tsdw/gdjyc/dxsxkhjnjs/40694714.html"/>
    <hyperlink ref="H26" r:id="rId23" display="http://jyt.ah.gov.cn/tsdw/gdjyc/dxsxkhjnjs/40698161.html"/>
    <hyperlink ref="H27" r:id="rId24" display="http://zpy.cstam.org.cn/index.aspx"/>
    <hyperlink ref="H28" r:id="rId25" display="http://www.erp-edu.cn/"/>
    <hyperlink ref="H37" r:id="rId26" display="http://ahtpds.ahu.edu.cn/main.htm"/>
    <hyperlink ref="H33" r:id="rId27" display="https://tzds.aufe.edu.cn/"/>
    <hyperlink ref="H34" r:id="rId28" display="http://jyt.ah.gov.cn/tsdw/gdjyc/dxsxkhjnjs/40715555.html"/>
    <hyperlink ref="H36" r:id="rId29" display="http://ah.cbecbe.com/"/>
    <hyperlink ref="H76" r:id="rId29" display="http://ah.cbecbe.com/"/>
    <hyperlink ref="H74" r:id="rId30" display="https://dxswdy.aufe.edu.cn/"/>
    <hyperlink ref="H73" r:id="rId31" display="http://jyt.ah.gov.cn/tsdw/gdjyc/dxsxkhjnjs/40725727.html"/>
    <hyperlink ref="H69" r:id="rId32" display="https://www.sun-ada.net/"/>
    <hyperlink ref="H23" r:id="rId18" location="/home" display="https://www.ahjsjjy.com/index.html#/home"/>
    <hyperlink ref="H35" r:id="rId33" display="http://jyt.ah.gov.cn/tsdw/gdjyc/dxsxkhjnjs/40703833.html"/>
    <hyperlink ref="H38" r:id="rId34" display="http://111.230.195.235:8087/ahkjds/" tooltip="http://111.230.195.235:8087/ahkjds/"/>
    <hyperlink ref="H39" r:id="rId35" display="http://jyt.ah.gov.cn/tsdw/gdjyc/dxsxkhjnjs/40715558.html"/>
    <hyperlink ref="H41" r:id="rId36" display="https://www.dandad.cn/"/>
    <hyperlink ref="H43" r:id="rId37" display="https://www.cdec.org.cn/"/>
    <hyperlink ref="H44" r:id="rId38" display="http://www.xczxcy.com.cn/"/>
    <hyperlink ref="H46" r:id="rId39" display="http://www.ahgysj.com/xwzx"/>
    <hyperlink ref="H47" r:id="rId40" display="http://www.jienengjianpai.org/"/>
    <hyperlink ref="H48" r:id="rId41" display="http://www.ahsmx.org/Default.aspx"/>
    <hyperlink ref="H50" r:id="rId42" display="https://jdsxj.eduyun.cn/"/>
    <hyperlink ref="H67" r:id="rId43" display="https://cy.ncss.cn/"/>
    <hyperlink ref="H65" r:id="rId44" display="http://www.ah-qbcc.cn/"/>
    <hyperlink ref="H52" r:id="rId45" display="https://culsc.cn/#/Home"/>
    <hyperlink ref="H53" r:id="rId46" display="http://jyt.ah.gov.cn/tsdw/gdjyc/dxsxkhjnjs/40712079.html"/>
    <hyperlink ref="H54" r:id="rId47" display="http://223.240.84.253:81/cmp/"/>
    <hyperlink ref="H55" r:id="rId48" display="http://jyt.ah.gov.cn/tsdw/gdjyc/dxsxkhjnjs/40715569.html"/>
    <hyperlink ref="H59" r:id="rId49" display="http://tjjmds.ai-learning.net/"/>
    <hyperlink ref="H60" r:id="rId50" display="https://www.chinaneccs.cn/"/>
    <hyperlink ref="H62" r:id="rId50" display="https://www.chinaneccs.cn/"/>
    <hyperlink ref="H66" r:id="rId51" display="https://www.tiaozhanbei.net/"/>
  </hyperlinks>
  <pageMargins left="0.75" right="0.75" top="1" bottom="1" header="0.5" footer="0.5"/>
  <pageSetup paperSize="9" scale="38"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6"/>
  <sheetViews>
    <sheetView workbookViewId="0">
      <selection activeCell="O5" sqref="O5"/>
    </sheetView>
  </sheetViews>
  <sheetFormatPr defaultColWidth="6.5" defaultRowHeight="12"/>
  <cols>
    <col min="1" max="1" width="4.125" style="7" customWidth="1"/>
    <col min="2" max="2" width="6.875" style="7" customWidth="1"/>
    <col min="3" max="3" width="17.25" style="7" customWidth="1"/>
    <col min="4" max="4" width="6.625" style="7" customWidth="1"/>
    <col min="5" max="5" width="10.875" style="7" customWidth="1"/>
    <col min="6" max="6" width="5.25" style="8" customWidth="1"/>
    <col min="7" max="7" width="8" style="7" customWidth="1"/>
    <col min="8" max="10" width="6.375" style="7" customWidth="1"/>
    <col min="11" max="16384" width="6.5" style="7"/>
  </cols>
  <sheetData>
    <row r="1" ht="25.5" spans="1:11">
      <c r="A1" s="9" t="s">
        <v>0</v>
      </c>
      <c r="B1" s="9"/>
      <c r="C1" s="9"/>
      <c r="D1" s="9"/>
      <c r="E1" s="9"/>
      <c r="F1" s="9"/>
      <c r="G1" s="9"/>
      <c r="H1" s="9"/>
      <c r="I1" s="9"/>
      <c r="J1" s="9"/>
      <c r="K1" s="9"/>
    </row>
    <row r="2" ht="24" spans="1:11">
      <c r="A2" s="3" t="s">
        <v>1</v>
      </c>
      <c r="B2" s="3" t="s">
        <v>2</v>
      </c>
      <c r="C2" s="3" t="s">
        <v>3</v>
      </c>
      <c r="D2" s="3" t="s">
        <v>11</v>
      </c>
      <c r="E2" s="3" t="s">
        <v>12</v>
      </c>
      <c r="F2" s="3" t="s">
        <v>13</v>
      </c>
      <c r="G2" s="10" t="s">
        <v>561</v>
      </c>
      <c r="H2" s="10" t="s">
        <v>562</v>
      </c>
      <c r="I2" s="10" t="s">
        <v>563</v>
      </c>
      <c r="J2" s="10" t="s">
        <v>564</v>
      </c>
      <c r="K2" s="10" t="s">
        <v>565</v>
      </c>
    </row>
    <row r="3" s="6" customFormat="1" ht="24" spans="1:11">
      <c r="A3" s="4">
        <v>1</v>
      </c>
      <c r="B3" s="4" t="s">
        <v>17</v>
      </c>
      <c r="C3" s="4" t="s">
        <v>18</v>
      </c>
      <c r="D3" s="4" t="s">
        <v>27</v>
      </c>
      <c r="E3" s="4" t="s">
        <v>28</v>
      </c>
      <c r="F3" s="4" t="s">
        <v>29</v>
      </c>
      <c r="G3" s="11"/>
      <c r="H3" s="11"/>
      <c r="I3" s="11"/>
      <c r="J3" s="11"/>
      <c r="K3" s="11"/>
    </row>
    <row r="4" s="6" customFormat="1" ht="24" spans="1:11">
      <c r="A4" s="4">
        <v>2</v>
      </c>
      <c r="B4" s="4" t="s">
        <v>17</v>
      </c>
      <c r="C4" s="4" t="s">
        <v>33</v>
      </c>
      <c r="D4" s="4" t="s">
        <v>27</v>
      </c>
      <c r="E4" s="4" t="s">
        <v>35</v>
      </c>
      <c r="F4" s="4" t="s">
        <v>29</v>
      </c>
      <c r="G4" s="11"/>
      <c r="H4" s="11"/>
      <c r="I4" s="11"/>
      <c r="J4" s="11"/>
      <c r="K4" s="11"/>
    </row>
    <row r="5" s="6" customFormat="1" ht="36" spans="1:11">
      <c r="A5" s="4">
        <v>3</v>
      </c>
      <c r="B5" s="4" t="s">
        <v>39</v>
      </c>
      <c r="C5" s="4" t="s">
        <v>40</v>
      </c>
      <c r="D5" s="4" t="s">
        <v>48</v>
      </c>
      <c r="E5" s="4" t="s">
        <v>49</v>
      </c>
      <c r="F5" s="4" t="s">
        <v>29</v>
      </c>
      <c r="G5" s="11"/>
      <c r="H5" s="11"/>
      <c r="I5" s="11"/>
      <c r="J5" s="11"/>
      <c r="K5" s="11"/>
    </row>
    <row r="6" s="6" customFormat="1" ht="36" spans="1:11">
      <c r="A6" s="4">
        <v>4</v>
      </c>
      <c r="B6" s="4" t="s">
        <v>39</v>
      </c>
      <c r="C6" s="4" t="s">
        <v>53</v>
      </c>
      <c r="D6" s="4" t="s">
        <v>48</v>
      </c>
      <c r="E6" s="4" t="s">
        <v>58</v>
      </c>
      <c r="F6" s="4" t="s">
        <v>29</v>
      </c>
      <c r="G6" s="11"/>
      <c r="H6" s="11"/>
      <c r="I6" s="11"/>
      <c r="J6" s="11"/>
      <c r="K6" s="11"/>
    </row>
    <row r="7" s="6" customFormat="1" ht="36" spans="1:11">
      <c r="A7" s="4">
        <v>5</v>
      </c>
      <c r="B7" s="4" t="s">
        <v>39</v>
      </c>
      <c r="C7" s="4" t="s">
        <v>62</v>
      </c>
      <c r="D7" s="4" t="s">
        <v>48</v>
      </c>
      <c r="E7" s="4" t="s">
        <v>58</v>
      </c>
      <c r="F7" s="4" t="s">
        <v>65</v>
      </c>
      <c r="G7" s="11"/>
      <c r="H7" s="11"/>
      <c r="I7" s="11"/>
      <c r="J7" s="11"/>
      <c r="K7" s="11"/>
    </row>
    <row r="8" s="6" customFormat="1" ht="36" spans="1:11">
      <c r="A8" s="4">
        <v>6</v>
      </c>
      <c r="B8" s="4" t="s">
        <v>39</v>
      </c>
      <c r="C8" s="4" t="s">
        <v>69</v>
      </c>
      <c r="D8" s="4" t="s">
        <v>71</v>
      </c>
      <c r="E8" s="4" t="s">
        <v>72</v>
      </c>
      <c r="F8" s="4" t="s">
        <v>65</v>
      </c>
      <c r="G8" s="11"/>
      <c r="H8" s="11"/>
      <c r="I8" s="11"/>
      <c r="J8" s="11"/>
      <c r="K8" s="11"/>
    </row>
    <row r="9" s="6" customFormat="1" ht="48" spans="1:11">
      <c r="A9" s="4">
        <v>7</v>
      </c>
      <c r="B9" s="4" t="s">
        <v>76</v>
      </c>
      <c r="C9" s="4" t="s">
        <v>77</v>
      </c>
      <c r="D9" s="4" t="s">
        <v>83</v>
      </c>
      <c r="E9" s="4" t="s">
        <v>84</v>
      </c>
      <c r="F9" s="4" t="s">
        <v>29</v>
      </c>
      <c r="G9" s="11"/>
      <c r="H9" s="11"/>
      <c r="I9" s="11"/>
      <c r="J9" s="11"/>
      <c r="K9" s="11"/>
    </row>
    <row r="10" s="6" customFormat="1" ht="48" spans="1:11">
      <c r="A10" s="4">
        <v>8</v>
      </c>
      <c r="B10" s="4" t="s">
        <v>76</v>
      </c>
      <c r="C10" s="4" t="s">
        <v>88</v>
      </c>
      <c r="D10" s="4" t="s">
        <v>83</v>
      </c>
      <c r="E10" s="4" t="s">
        <v>92</v>
      </c>
      <c r="F10" s="4" t="s">
        <v>29</v>
      </c>
      <c r="G10" s="11"/>
      <c r="H10" s="11"/>
      <c r="I10" s="11"/>
      <c r="J10" s="11"/>
      <c r="K10" s="11"/>
    </row>
    <row r="11" s="6" customFormat="1" ht="48" spans="1:11">
      <c r="A11" s="4">
        <v>9</v>
      </c>
      <c r="B11" s="4" t="s">
        <v>76</v>
      </c>
      <c r="C11" s="4" t="s">
        <v>96</v>
      </c>
      <c r="D11" s="4" t="s">
        <v>83</v>
      </c>
      <c r="E11" s="4" t="s">
        <v>99</v>
      </c>
      <c r="F11" s="4" t="s">
        <v>29</v>
      </c>
      <c r="G11" s="11"/>
      <c r="H11" s="11"/>
      <c r="I11" s="11"/>
      <c r="J11" s="11"/>
      <c r="K11" s="11"/>
    </row>
    <row r="12" s="6" customFormat="1" ht="48" spans="1:11">
      <c r="A12" s="4">
        <v>10</v>
      </c>
      <c r="B12" s="4" t="s">
        <v>76</v>
      </c>
      <c r="C12" s="4" t="s">
        <v>103</v>
      </c>
      <c r="D12" s="4" t="s">
        <v>83</v>
      </c>
      <c r="E12" s="10"/>
      <c r="F12" s="4" t="s">
        <v>29</v>
      </c>
      <c r="G12" s="11"/>
      <c r="H12" s="11"/>
      <c r="I12" s="11"/>
      <c r="J12" s="11"/>
      <c r="K12" s="11"/>
    </row>
    <row r="13" s="6" customFormat="1" ht="48" spans="1:11">
      <c r="A13" s="4">
        <v>11</v>
      </c>
      <c r="B13" s="4" t="s">
        <v>76</v>
      </c>
      <c r="C13" s="4" t="s">
        <v>109</v>
      </c>
      <c r="D13" s="4" t="s">
        <v>83</v>
      </c>
      <c r="E13" s="4" t="s">
        <v>113</v>
      </c>
      <c r="F13" s="4" t="s">
        <v>29</v>
      </c>
      <c r="G13" s="11"/>
      <c r="H13" s="11"/>
      <c r="I13" s="11"/>
      <c r="J13" s="11"/>
      <c r="K13" s="11"/>
    </row>
    <row r="14" s="6" customFormat="1" ht="48" spans="1:11">
      <c r="A14" s="4">
        <v>12</v>
      </c>
      <c r="B14" s="4" t="s">
        <v>76</v>
      </c>
      <c r="C14" s="4" t="s">
        <v>117</v>
      </c>
      <c r="D14" s="4" t="s">
        <v>83</v>
      </c>
      <c r="E14" s="4" t="s">
        <v>121</v>
      </c>
      <c r="F14" s="4" t="s">
        <v>65</v>
      </c>
      <c r="G14" s="11"/>
      <c r="H14" s="11"/>
      <c r="I14" s="11"/>
      <c r="J14" s="11"/>
      <c r="K14" s="11"/>
    </row>
    <row r="15" s="6" customFormat="1" ht="48" spans="1:11">
      <c r="A15" s="4">
        <v>13</v>
      </c>
      <c r="B15" s="4" t="s">
        <v>76</v>
      </c>
      <c r="C15" s="4" t="s">
        <v>125</v>
      </c>
      <c r="D15" s="4" t="s">
        <v>83</v>
      </c>
      <c r="E15" s="4" t="s">
        <v>113</v>
      </c>
      <c r="F15" s="4" t="s">
        <v>65</v>
      </c>
      <c r="G15" s="11"/>
      <c r="H15" s="11"/>
      <c r="I15" s="11"/>
      <c r="J15" s="11"/>
      <c r="K15" s="11"/>
    </row>
    <row r="16" s="6" customFormat="1" ht="48" spans="1:11">
      <c r="A16" s="4">
        <v>14</v>
      </c>
      <c r="B16" s="4" t="s">
        <v>76</v>
      </c>
      <c r="C16" s="4" t="s">
        <v>131</v>
      </c>
      <c r="D16" s="4" t="s">
        <v>83</v>
      </c>
      <c r="E16" s="4" t="s">
        <v>135</v>
      </c>
      <c r="F16" s="4" t="s">
        <v>65</v>
      </c>
      <c r="G16" s="11"/>
      <c r="H16" s="11"/>
      <c r="I16" s="11"/>
      <c r="J16" s="11"/>
      <c r="K16" s="11"/>
    </row>
    <row r="17" s="6" customFormat="1" ht="48" spans="1:11">
      <c r="A17" s="4">
        <v>15</v>
      </c>
      <c r="B17" s="4" t="s">
        <v>76</v>
      </c>
      <c r="C17" s="4" t="s">
        <v>139</v>
      </c>
      <c r="D17" s="4" t="s">
        <v>83</v>
      </c>
      <c r="E17" s="4" t="s">
        <v>142</v>
      </c>
      <c r="F17" s="4" t="s">
        <v>65</v>
      </c>
      <c r="G17" s="11"/>
      <c r="H17" s="11"/>
      <c r="I17" s="11"/>
      <c r="J17" s="11"/>
      <c r="K17" s="11"/>
    </row>
    <row r="18" s="6" customFormat="1" ht="48" spans="1:11">
      <c r="A18" s="4">
        <v>16</v>
      </c>
      <c r="B18" s="4" t="s">
        <v>76</v>
      </c>
      <c r="C18" s="4" t="s">
        <v>146</v>
      </c>
      <c r="D18" s="4" t="s">
        <v>83</v>
      </c>
      <c r="E18" s="4" t="s">
        <v>92</v>
      </c>
      <c r="F18" s="4" t="s">
        <v>65</v>
      </c>
      <c r="G18" s="11"/>
      <c r="H18" s="11"/>
      <c r="I18" s="11"/>
      <c r="J18" s="11"/>
      <c r="K18" s="11"/>
    </row>
    <row r="19" s="6" customFormat="1" ht="48" spans="1:11">
      <c r="A19" s="4">
        <v>17</v>
      </c>
      <c r="B19" s="4" t="s">
        <v>76</v>
      </c>
      <c r="C19" s="4" t="s">
        <v>152</v>
      </c>
      <c r="D19" s="4" t="s">
        <v>83</v>
      </c>
      <c r="E19" s="4" t="s">
        <v>156</v>
      </c>
      <c r="F19" s="4" t="s">
        <v>65</v>
      </c>
      <c r="G19" s="11"/>
      <c r="H19" s="11"/>
      <c r="I19" s="11"/>
      <c r="J19" s="11"/>
      <c r="K19" s="11"/>
    </row>
    <row r="20" s="6" customFormat="1" ht="36" spans="1:11">
      <c r="A20" s="4">
        <v>18</v>
      </c>
      <c r="B20" s="4" t="s">
        <v>160</v>
      </c>
      <c r="C20" s="4" t="s">
        <v>161</v>
      </c>
      <c r="D20" s="4" t="s">
        <v>163</v>
      </c>
      <c r="E20" s="4" t="s">
        <v>164</v>
      </c>
      <c r="F20" s="4" t="s">
        <v>29</v>
      </c>
      <c r="G20" s="11"/>
      <c r="H20" s="11"/>
      <c r="I20" s="11"/>
      <c r="J20" s="11"/>
      <c r="K20" s="11"/>
    </row>
    <row r="21" s="6" customFormat="1" ht="36" spans="1:11">
      <c r="A21" s="4">
        <v>19</v>
      </c>
      <c r="B21" s="4" t="s">
        <v>160</v>
      </c>
      <c r="C21" s="4" t="s">
        <v>166</v>
      </c>
      <c r="D21" s="4" t="s">
        <v>163</v>
      </c>
      <c r="E21" s="4" t="s">
        <v>170</v>
      </c>
      <c r="F21" s="4" t="s">
        <v>29</v>
      </c>
      <c r="G21" s="11"/>
      <c r="H21" s="11"/>
      <c r="I21" s="11"/>
      <c r="J21" s="11"/>
      <c r="K21" s="11"/>
    </row>
    <row r="22" s="6" customFormat="1" ht="36" spans="1:11">
      <c r="A22" s="4">
        <v>20</v>
      </c>
      <c r="B22" s="4" t="s">
        <v>160</v>
      </c>
      <c r="C22" s="4" t="s">
        <v>174</v>
      </c>
      <c r="D22" s="4" t="s">
        <v>163</v>
      </c>
      <c r="E22" s="4" t="s">
        <v>177</v>
      </c>
      <c r="F22" s="4" t="s">
        <v>29</v>
      </c>
      <c r="G22" s="11"/>
      <c r="H22" s="11"/>
      <c r="I22" s="11"/>
      <c r="J22" s="11"/>
      <c r="K22" s="11"/>
    </row>
    <row r="23" s="6" customFormat="1" ht="36" spans="1:11">
      <c r="A23" s="4">
        <v>21</v>
      </c>
      <c r="B23" s="4" t="s">
        <v>160</v>
      </c>
      <c r="C23" s="4" t="s">
        <v>181</v>
      </c>
      <c r="D23" s="4" t="s">
        <v>163</v>
      </c>
      <c r="E23" s="4" t="s">
        <v>183</v>
      </c>
      <c r="F23" s="4" t="s">
        <v>29</v>
      </c>
      <c r="G23" s="11"/>
      <c r="H23" s="11"/>
      <c r="I23" s="11"/>
      <c r="J23" s="11"/>
      <c r="K23" s="11"/>
    </row>
    <row r="24" ht="36" spans="1:11">
      <c r="A24" s="4">
        <v>22</v>
      </c>
      <c r="B24" s="4" t="s">
        <v>160</v>
      </c>
      <c r="C24" s="4" t="s">
        <v>186</v>
      </c>
      <c r="D24" s="4" t="s">
        <v>163</v>
      </c>
      <c r="E24" s="4" t="s">
        <v>190</v>
      </c>
      <c r="F24" s="4" t="s">
        <v>29</v>
      </c>
      <c r="G24" s="10"/>
      <c r="H24" s="10"/>
      <c r="I24" s="10"/>
      <c r="J24" s="10"/>
      <c r="K24" s="10"/>
    </row>
    <row r="25" ht="36" spans="1:11">
      <c r="A25" s="4">
        <v>23</v>
      </c>
      <c r="B25" s="4" t="s">
        <v>160</v>
      </c>
      <c r="C25" s="4" t="s">
        <v>139</v>
      </c>
      <c r="D25" s="4" t="s">
        <v>163</v>
      </c>
      <c r="E25" s="4" t="s">
        <v>194</v>
      </c>
      <c r="F25" s="4" t="s">
        <v>65</v>
      </c>
      <c r="G25" s="10"/>
      <c r="H25" s="10"/>
      <c r="I25" s="10"/>
      <c r="J25" s="10"/>
      <c r="K25" s="10"/>
    </row>
    <row r="26" ht="36" spans="1:11">
      <c r="A26" s="4">
        <v>24</v>
      </c>
      <c r="B26" s="4" t="s">
        <v>160</v>
      </c>
      <c r="C26" s="4" t="s">
        <v>198</v>
      </c>
      <c r="D26" s="4" t="s">
        <v>163</v>
      </c>
      <c r="E26" s="4" t="s">
        <v>200</v>
      </c>
      <c r="F26" s="4" t="s">
        <v>65</v>
      </c>
      <c r="G26" s="10"/>
      <c r="H26" s="10"/>
      <c r="I26" s="10"/>
      <c r="J26" s="10"/>
      <c r="K26" s="10"/>
    </row>
    <row r="27" ht="36" spans="1:11">
      <c r="A27" s="4">
        <v>25</v>
      </c>
      <c r="B27" s="4" t="s">
        <v>160</v>
      </c>
      <c r="C27" s="4" t="s">
        <v>204</v>
      </c>
      <c r="D27" s="4" t="s">
        <v>163</v>
      </c>
      <c r="E27" s="4" t="s">
        <v>207</v>
      </c>
      <c r="F27" s="4" t="s">
        <v>65</v>
      </c>
      <c r="G27" s="10"/>
      <c r="H27" s="10"/>
      <c r="I27" s="10"/>
      <c r="J27" s="10"/>
      <c r="K27" s="10"/>
    </row>
    <row r="28" ht="36" spans="1:11">
      <c r="A28" s="4">
        <v>26</v>
      </c>
      <c r="B28" s="4" t="s">
        <v>211</v>
      </c>
      <c r="C28" s="4" t="s">
        <v>212</v>
      </c>
      <c r="D28" s="4" t="s">
        <v>217</v>
      </c>
      <c r="E28" s="4" t="s">
        <v>218</v>
      </c>
      <c r="F28" s="4" t="s">
        <v>29</v>
      </c>
      <c r="G28" s="10"/>
      <c r="H28" s="10"/>
      <c r="I28" s="10"/>
      <c r="J28" s="10"/>
      <c r="K28" s="10"/>
    </row>
    <row r="29" ht="36" spans="1:11">
      <c r="A29" s="4">
        <v>27</v>
      </c>
      <c r="B29" s="4" t="s">
        <v>211</v>
      </c>
      <c r="C29" s="4" t="s">
        <v>222</v>
      </c>
      <c r="D29" s="4" t="s">
        <v>217</v>
      </c>
      <c r="E29" s="4" t="s">
        <v>224</v>
      </c>
      <c r="F29" s="4" t="s">
        <v>29</v>
      </c>
      <c r="G29" s="10"/>
      <c r="H29" s="10"/>
      <c r="I29" s="10"/>
      <c r="J29" s="10"/>
      <c r="K29" s="10"/>
    </row>
    <row r="30" ht="36" spans="1:11">
      <c r="A30" s="4">
        <v>28</v>
      </c>
      <c r="B30" s="4" t="s">
        <v>211</v>
      </c>
      <c r="C30" s="4" t="s">
        <v>228</v>
      </c>
      <c r="D30" s="4" t="s">
        <v>217</v>
      </c>
      <c r="E30" s="4" t="s">
        <v>231</v>
      </c>
      <c r="F30" s="4" t="s">
        <v>29</v>
      </c>
      <c r="G30" s="10"/>
      <c r="H30" s="10"/>
      <c r="I30" s="10"/>
      <c r="J30" s="10"/>
      <c r="K30" s="10"/>
    </row>
    <row r="31" ht="36" spans="1:11">
      <c r="A31" s="4">
        <v>29</v>
      </c>
      <c r="B31" s="4" t="s">
        <v>211</v>
      </c>
      <c r="C31" s="4" t="s">
        <v>235</v>
      </c>
      <c r="D31" s="4" t="s">
        <v>217</v>
      </c>
      <c r="E31" s="4" t="s">
        <v>239</v>
      </c>
      <c r="F31" s="4" t="s">
        <v>29</v>
      </c>
      <c r="G31" s="10"/>
      <c r="H31" s="10"/>
      <c r="I31" s="10"/>
      <c r="J31" s="10"/>
      <c r="K31" s="10"/>
    </row>
    <row r="32" s="6" customFormat="1" ht="36" spans="1:11">
      <c r="A32" s="4">
        <v>30</v>
      </c>
      <c r="B32" s="4" t="s">
        <v>211</v>
      </c>
      <c r="C32" s="4" t="s">
        <v>243</v>
      </c>
      <c r="D32" s="4" t="s">
        <v>217</v>
      </c>
      <c r="E32" s="4" t="s">
        <v>246</v>
      </c>
      <c r="F32" s="4" t="s">
        <v>29</v>
      </c>
      <c r="G32" s="11"/>
      <c r="H32" s="11"/>
      <c r="I32" s="11"/>
      <c r="J32" s="11"/>
      <c r="K32" s="11"/>
    </row>
    <row r="33" s="6" customFormat="1" ht="36" spans="1:11">
      <c r="A33" s="4">
        <v>31</v>
      </c>
      <c r="B33" s="4" t="s">
        <v>211</v>
      </c>
      <c r="C33" s="4" t="s">
        <v>250</v>
      </c>
      <c r="D33" s="4" t="s">
        <v>217</v>
      </c>
      <c r="E33" s="4" t="s">
        <v>252</v>
      </c>
      <c r="F33" s="4" t="s">
        <v>65</v>
      </c>
      <c r="G33" s="11"/>
      <c r="H33" s="11"/>
      <c r="I33" s="11"/>
      <c r="J33" s="11"/>
      <c r="K33" s="11"/>
    </row>
    <row r="34" s="6" customFormat="1" ht="36" spans="1:11">
      <c r="A34" s="4">
        <v>32</v>
      </c>
      <c r="B34" s="4" t="s">
        <v>211</v>
      </c>
      <c r="C34" s="4" t="s">
        <v>256</v>
      </c>
      <c r="D34" s="4" t="s">
        <v>217</v>
      </c>
      <c r="E34" s="4" t="s">
        <v>260</v>
      </c>
      <c r="F34" s="4" t="s">
        <v>65</v>
      </c>
      <c r="G34" s="11"/>
      <c r="H34" s="11"/>
      <c r="I34" s="11"/>
      <c r="J34" s="11"/>
      <c r="K34" s="11"/>
    </row>
    <row r="35" s="6" customFormat="1" ht="36" spans="1:11">
      <c r="A35" s="4">
        <v>33</v>
      </c>
      <c r="B35" s="4" t="s">
        <v>211</v>
      </c>
      <c r="C35" s="4" t="s">
        <v>264</v>
      </c>
      <c r="D35" s="4" t="s">
        <v>217</v>
      </c>
      <c r="E35" s="4" t="s">
        <v>267</v>
      </c>
      <c r="F35" s="4" t="s">
        <v>65</v>
      </c>
      <c r="G35" s="11"/>
      <c r="H35" s="11"/>
      <c r="I35" s="11"/>
      <c r="J35" s="11"/>
      <c r="K35" s="11"/>
    </row>
    <row r="36" s="6" customFormat="1" ht="36" spans="1:11">
      <c r="A36" s="4">
        <v>34</v>
      </c>
      <c r="B36" s="4" t="s">
        <v>211</v>
      </c>
      <c r="C36" s="4" t="s">
        <v>271</v>
      </c>
      <c r="D36" s="4" t="s">
        <v>217</v>
      </c>
      <c r="E36" s="4" t="s">
        <v>275</v>
      </c>
      <c r="F36" s="4" t="s">
        <v>65</v>
      </c>
      <c r="G36" s="11"/>
      <c r="H36" s="11"/>
      <c r="I36" s="11"/>
      <c r="J36" s="11"/>
      <c r="K36" s="11"/>
    </row>
    <row r="37" s="6" customFormat="1" ht="36" spans="1:11">
      <c r="A37" s="4">
        <v>35</v>
      </c>
      <c r="B37" s="4" t="s">
        <v>211</v>
      </c>
      <c r="C37" s="4" t="s">
        <v>279</v>
      </c>
      <c r="D37" s="4" t="s">
        <v>217</v>
      </c>
      <c r="E37" s="4" t="s">
        <v>282</v>
      </c>
      <c r="F37" s="4" t="s">
        <v>65</v>
      </c>
      <c r="G37" s="11"/>
      <c r="H37" s="11"/>
      <c r="I37" s="11"/>
      <c r="J37" s="11"/>
      <c r="K37" s="11"/>
    </row>
    <row r="38" s="6" customFormat="1" ht="36" spans="1:11">
      <c r="A38" s="4">
        <v>36</v>
      </c>
      <c r="B38" s="4" t="s">
        <v>211</v>
      </c>
      <c r="C38" s="4" t="s">
        <v>286</v>
      </c>
      <c r="D38" s="4" t="s">
        <v>217</v>
      </c>
      <c r="E38" s="4" t="s">
        <v>288</v>
      </c>
      <c r="F38" s="4" t="s">
        <v>65</v>
      </c>
      <c r="G38" s="11"/>
      <c r="H38" s="11"/>
      <c r="I38" s="11"/>
      <c r="J38" s="11"/>
      <c r="K38" s="11"/>
    </row>
    <row r="39" s="6" customFormat="1" ht="36" spans="1:11">
      <c r="A39" s="4">
        <v>37</v>
      </c>
      <c r="B39" s="4" t="s">
        <v>291</v>
      </c>
      <c r="C39" s="4" t="s">
        <v>292</v>
      </c>
      <c r="D39" s="4" t="s">
        <v>295</v>
      </c>
      <c r="E39" s="4" t="s">
        <v>296</v>
      </c>
      <c r="F39" s="4" t="s">
        <v>29</v>
      </c>
      <c r="G39" s="11"/>
      <c r="H39" s="11"/>
      <c r="I39" s="11"/>
      <c r="J39" s="11"/>
      <c r="K39" s="11"/>
    </row>
    <row r="40" s="6" customFormat="1" ht="48" spans="1:11">
      <c r="A40" s="4">
        <v>38</v>
      </c>
      <c r="B40" s="10" t="s">
        <v>300</v>
      </c>
      <c r="C40" s="4" t="s">
        <v>301</v>
      </c>
      <c r="D40" s="10"/>
      <c r="E40" s="10"/>
      <c r="F40" s="4" t="s">
        <v>29</v>
      </c>
      <c r="G40" s="11"/>
      <c r="H40" s="11"/>
      <c r="I40" s="11"/>
      <c r="J40" s="11"/>
      <c r="K40" s="11"/>
    </row>
    <row r="41" s="6" customFormat="1" ht="36" spans="1:11">
      <c r="A41" s="4">
        <v>39</v>
      </c>
      <c r="B41" s="4" t="s">
        <v>306</v>
      </c>
      <c r="C41" s="4" t="s">
        <v>307</v>
      </c>
      <c r="D41" s="4" t="s">
        <v>311</v>
      </c>
      <c r="E41" s="4" t="s">
        <v>312</v>
      </c>
      <c r="F41" s="4" t="s">
        <v>29</v>
      </c>
      <c r="G41" s="11"/>
      <c r="H41" s="11"/>
      <c r="I41" s="11"/>
      <c r="J41" s="11"/>
      <c r="K41" s="11"/>
    </row>
    <row r="42" s="6" customFormat="1" ht="36" spans="1:11">
      <c r="A42" s="4">
        <v>40</v>
      </c>
      <c r="B42" s="4" t="s">
        <v>306</v>
      </c>
      <c r="C42" s="4" t="s">
        <v>316</v>
      </c>
      <c r="D42" s="4" t="s">
        <v>311</v>
      </c>
      <c r="E42" s="4" t="s">
        <v>319</v>
      </c>
      <c r="F42" s="4" t="s">
        <v>29</v>
      </c>
      <c r="G42" s="11"/>
      <c r="H42" s="11"/>
      <c r="I42" s="11"/>
      <c r="J42" s="11"/>
      <c r="K42" s="11"/>
    </row>
    <row r="43" s="6" customFormat="1" ht="24" spans="1:11">
      <c r="A43" s="4">
        <v>41</v>
      </c>
      <c r="B43" s="4" t="s">
        <v>306</v>
      </c>
      <c r="C43" s="4" t="s">
        <v>323</v>
      </c>
      <c r="D43" s="4" t="s">
        <v>311</v>
      </c>
      <c r="E43" s="4" t="s">
        <v>327</v>
      </c>
      <c r="F43" s="4" t="s">
        <v>29</v>
      </c>
      <c r="G43" s="11"/>
      <c r="H43" s="11"/>
      <c r="I43" s="11"/>
      <c r="J43" s="11"/>
      <c r="K43" s="11"/>
    </row>
    <row r="44" s="6" customFormat="1" ht="24" spans="1:11">
      <c r="A44" s="4">
        <v>42</v>
      </c>
      <c r="B44" s="4" t="s">
        <v>306</v>
      </c>
      <c r="C44" s="4" t="s">
        <v>331</v>
      </c>
      <c r="D44" s="4" t="s">
        <v>311</v>
      </c>
      <c r="E44" s="4" t="s">
        <v>337</v>
      </c>
      <c r="F44" s="4" t="s">
        <v>29</v>
      </c>
      <c r="G44" s="11"/>
      <c r="H44" s="11"/>
      <c r="I44" s="11"/>
      <c r="J44" s="11"/>
      <c r="K44" s="11"/>
    </row>
    <row r="45" s="6" customFormat="1" ht="24" spans="1:11">
      <c r="A45" s="4">
        <v>43</v>
      </c>
      <c r="B45" s="4" t="s">
        <v>306</v>
      </c>
      <c r="C45" s="4" t="s">
        <v>341</v>
      </c>
      <c r="D45" s="4" t="s">
        <v>311</v>
      </c>
      <c r="E45" s="4" t="s">
        <v>344</v>
      </c>
      <c r="F45" s="4" t="s">
        <v>65</v>
      </c>
      <c r="G45" s="11"/>
      <c r="H45" s="11"/>
      <c r="I45" s="11"/>
      <c r="J45" s="11"/>
      <c r="K45" s="11"/>
    </row>
    <row r="46" s="6" customFormat="1" ht="24" spans="1:11">
      <c r="A46" s="4">
        <v>44</v>
      </c>
      <c r="B46" s="4" t="s">
        <v>306</v>
      </c>
      <c r="C46" s="4" t="s">
        <v>348</v>
      </c>
      <c r="D46" s="4" t="s">
        <v>311</v>
      </c>
      <c r="E46" s="4" t="s">
        <v>344</v>
      </c>
      <c r="F46" s="4" t="s">
        <v>65</v>
      </c>
      <c r="G46" s="11"/>
      <c r="H46" s="11"/>
      <c r="I46" s="11"/>
      <c r="J46" s="11"/>
      <c r="K46" s="11"/>
    </row>
    <row r="47" s="6" customFormat="1" ht="24" spans="1:11">
      <c r="A47" s="4">
        <v>45</v>
      </c>
      <c r="B47" s="4" t="s">
        <v>306</v>
      </c>
      <c r="C47" s="4" t="s">
        <v>354</v>
      </c>
      <c r="D47" s="4" t="s">
        <v>311</v>
      </c>
      <c r="E47" s="4" t="s">
        <v>319</v>
      </c>
      <c r="F47" s="4" t="s">
        <v>65</v>
      </c>
      <c r="G47" s="11"/>
      <c r="H47" s="11"/>
      <c r="I47" s="11"/>
      <c r="J47" s="11"/>
      <c r="K47" s="11"/>
    </row>
    <row r="48" s="6" customFormat="1" ht="24" spans="1:11">
      <c r="A48" s="4">
        <v>46</v>
      </c>
      <c r="B48" s="4" t="s">
        <v>306</v>
      </c>
      <c r="C48" s="4" t="s">
        <v>360</v>
      </c>
      <c r="D48" s="4" t="s">
        <v>311</v>
      </c>
      <c r="E48" s="4" t="s">
        <v>367</v>
      </c>
      <c r="F48" s="4" t="s">
        <v>65</v>
      </c>
      <c r="G48" s="11"/>
      <c r="H48" s="11"/>
      <c r="I48" s="11"/>
      <c r="J48" s="11"/>
      <c r="K48" s="11"/>
    </row>
    <row r="49" s="6" customFormat="1" ht="24" spans="1:11">
      <c r="A49" s="4">
        <v>47</v>
      </c>
      <c r="B49" s="4" t="s">
        <v>306</v>
      </c>
      <c r="C49" s="4" t="s">
        <v>371</v>
      </c>
      <c r="D49" s="4" t="s">
        <v>311</v>
      </c>
      <c r="E49" s="4" t="s">
        <v>367</v>
      </c>
      <c r="F49" s="4" t="s">
        <v>65</v>
      </c>
      <c r="G49" s="11"/>
      <c r="H49" s="11"/>
      <c r="I49" s="11"/>
      <c r="J49" s="11"/>
      <c r="K49" s="11"/>
    </row>
    <row r="50" s="6" customFormat="1" ht="24" spans="1:11">
      <c r="A50" s="4">
        <v>48</v>
      </c>
      <c r="B50" s="4" t="s">
        <v>306</v>
      </c>
      <c r="C50" s="4" t="s">
        <v>374</v>
      </c>
      <c r="D50" s="4" t="s">
        <v>311</v>
      </c>
      <c r="E50" s="4" t="s">
        <v>378</v>
      </c>
      <c r="F50" s="4" t="s">
        <v>65</v>
      </c>
      <c r="G50" s="11"/>
      <c r="H50" s="11"/>
      <c r="I50" s="11"/>
      <c r="J50" s="11"/>
      <c r="K50" s="11"/>
    </row>
    <row r="51" s="6" customFormat="1" ht="24" spans="1:11">
      <c r="A51" s="4">
        <v>49</v>
      </c>
      <c r="B51" s="4" t="s">
        <v>306</v>
      </c>
      <c r="C51" s="4" t="s">
        <v>381</v>
      </c>
      <c r="D51" s="4" t="s">
        <v>311</v>
      </c>
      <c r="E51" s="4" t="s">
        <v>337</v>
      </c>
      <c r="F51" s="4" t="s">
        <v>65</v>
      </c>
      <c r="G51" s="11"/>
      <c r="H51" s="11"/>
      <c r="I51" s="11"/>
      <c r="J51" s="11"/>
      <c r="K51" s="11"/>
    </row>
    <row r="52" s="6" customFormat="1" ht="48" spans="1:11">
      <c r="A52" s="4">
        <v>50</v>
      </c>
      <c r="B52" s="4" t="s">
        <v>386</v>
      </c>
      <c r="C52" s="4" t="s">
        <v>387</v>
      </c>
      <c r="D52" s="4" t="s">
        <v>392</v>
      </c>
      <c r="E52" s="4" t="s">
        <v>392</v>
      </c>
      <c r="F52" s="4" t="s">
        <v>29</v>
      </c>
      <c r="G52" s="11"/>
      <c r="H52" s="11"/>
      <c r="I52" s="11"/>
      <c r="J52" s="11"/>
      <c r="K52" s="11"/>
    </row>
    <row r="53" s="6" customFormat="1" ht="24" spans="1:11">
      <c r="A53" s="4">
        <v>51</v>
      </c>
      <c r="B53" s="4" t="s">
        <v>386</v>
      </c>
      <c r="C53" s="4" t="s">
        <v>396</v>
      </c>
      <c r="D53" s="4" t="s">
        <v>400</v>
      </c>
      <c r="E53" s="4" t="s">
        <v>400</v>
      </c>
      <c r="F53" s="4" t="s">
        <v>29</v>
      </c>
      <c r="G53" s="11"/>
      <c r="H53" s="11"/>
      <c r="I53" s="11"/>
      <c r="J53" s="11"/>
      <c r="K53" s="11"/>
    </row>
    <row r="54" s="6" customFormat="1" ht="24" spans="1:11">
      <c r="A54" s="4">
        <v>52</v>
      </c>
      <c r="B54" s="4" t="s">
        <v>386</v>
      </c>
      <c r="C54" s="4" t="s">
        <v>354</v>
      </c>
      <c r="D54" s="4" t="s">
        <v>392</v>
      </c>
      <c r="E54" s="4" t="s">
        <v>392</v>
      </c>
      <c r="F54" s="4" t="s">
        <v>29</v>
      </c>
      <c r="G54" s="11"/>
      <c r="H54" s="11"/>
      <c r="I54" s="11"/>
      <c r="J54" s="11"/>
      <c r="K54" s="11"/>
    </row>
    <row r="55" s="6" customFormat="1" ht="24" spans="1:11">
      <c r="A55" s="4">
        <v>53</v>
      </c>
      <c r="B55" s="4" t="s">
        <v>386</v>
      </c>
      <c r="C55" s="4" t="s">
        <v>410</v>
      </c>
      <c r="D55" s="4" t="s">
        <v>392</v>
      </c>
      <c r="E55" s="4" t="s">
        <v>392</v>
      </c>
      <c r="F55" s="4" t="s">
        <v>65</v>
      </c>
      <c r="G55" s="11"/>
      <c r="H55" s="11"/>
      <c r="I55" s="11"/>
      <c r="J55" s="11"/>
      <c r="K55" s="11"/>
    </row>
    <row r="56" s="6" customFormat="1" ht="36" spans="1:11">
      <c r="A56" s="4">
        <v>54</v>
      </c>
      <c r="B56" s="4" t="s">
        <v>415</v>
      </c>
      <c r="C56" s="4" t="s">
        <v>416</v>
      </c>
      <c r="D56" s="4" t="s">
        <v>420</v>
      </c>
      <c r="E56" s="4" t="s">
        <v>421</v>
      </c>
      <c r="F56" s="4" t="s">
        <v>29</v>
      </c>
      <c r="G56" s="11"/>
      <c r="H56" s="11"/>
      <c r="I56" s="11"/>
      <c r="J56" s="11"/>
      <c r="K56" s="11"/>
    </row>
    <row r="57" s="6" customFormat="1" ht="36" spans="1:11">
      <c r="A57" s="4">
        <v>55</v>
      </c>
      <c r="B57" s="4" t="s">
        <v>415</v>
      </c>
      <c r="C57" s="4" t="s">
        <v>425</v>
      </c>
      <c r="D57" s="4" t="s">
        <v>430</v>
      </c>
      <c r="E57" s="4" t="s">
        <v>431</v>
      </c>
      <c r="F57" s="4" t="s">
        <v>29</v>
      </c>
      <c r="G57" s="11"/>
      <c r="H57" s="11"/>
      <c r="I57" s="11"/>
      <c r="J57" s="11"/>
      <c r="K57" s="11"/>
    </row>
    <row r="58" s="6" customFormat="1" ht="36" spans="1:11">
      <c r="A58" s="4">
        <v>56</v>
      </c>
      <c r="B58" s="4" t="s">
        <v>415</v>
      </c>
      <c r="C58" s="4" t="s">
        <v>435</v>
      </c>
      <c r="D58" s="4" t="s">
        <v>430</v>
      </c>
      <c r="E58" s="4" t="s">
        <v>431</v>
      </c>
      <c r="F58" s="4" t="s">
        <v>29</v>
      </c>
      <c r="G58" s="11"/>
      <c r="H58" s="11"/>
      <c r="I58" s="11"/>
      <c r="J58" s="11"/>
      <c r="K58" s="11"/>
    </row>
    <row r="59" s="6" customFormat="1" ht="36" spans="1:11">
      <c r="A59" s="4">
        <v>57</v>
      </c>
      <c r="B59" s="4" t="s">
        <v>415</v>
      </c>
      <c r="C59" s="4" t="s">
        <v>439</v>
      </c>
      <c r="D59" s="4" t="s">
        <v>420</v>
      </c>
      <c r="E59" s="4" t="s">
        <v>443</v>
      </c>
      <c r="F59" s="4" t="s">
        <v>65</v>
      </c>
      <c r="G59" s="11"/>
      <c r="H59" s="11"/>
      <c r="I59" s="11"/>
      <c r="J59" s="11"/>
      <c r="K59" s="11"/>
    </row>
    <row r="60" s="6" customFormat="1" ht="24" spans="1:11">
      <c r="A60" s="4">
        <v>58</v>
      </c>
      <c r="B60" s="4" t="s">
        <v>447</v>
      </c>
      <c r="C60" s="4" t="s">
        <v>448</v>
      </c>
      <c r="D60" s="4" t="s">
        <v>451</v>
      </c>
      <c r="E60" s="4" t="s">
        <v>452</v>
      </c>
      <c r="F60" s="4" t="s">
        <v>29</v>
      </c>
      <c r="G60" s="11"/>
      <c r="H60" s="11"/>
      <c r="I60" s="11"/>
      <c r="J60" s="11"/>
      <c r="K60" s="11"/>
    </row>
    <row r="61" s="6" customFormat="1" ht="24" spans="1:11">
      <c r="A61" s="4">
        <v>59</v>
      </c>
      <c r="B61" s="4" t="s">
        <v>447</v>
      </c>
      <c r="C61" s="4" t="s">
        <v>454</v>
      </c>
      <c r="D61" s="4" t="s">
        <v>451</v>
      </c>
      <c r="E61" s="4" t="s">
        <v>452</v>
      </c>
      <c r="F61" s="4" t="s">
        <v>29</v>
      </c>
      <c r="G61" s="11"/>
      <c r="H61" s="11"/>
      <c r="I61" s="11"/>
      <c r="J61" s="11"/>
      <c r="K61" s="11"/>
    </row>
    <row r="62" s="6" customFormat="1" ht="24" spans="1:11">
      <c r="A62" s="4">
        <v>60</v>
      </c>
      <c r="B62" s="4" t="s">
        <v>447</v>
      </c>
      <c r="C62" s="4" t="s">
        <v>459</v>
      </c>
      <c r="D62" s="4" t="s">
        <v>451</v>
      </c>
      <c r="E62" s="4" t="s">
        <v>461</v>
      </c>
      <c r="F62" s="4" t="s">
        <v>29</v>
      </c>
      <c r="G62" s="11"/>
      <c r="H62" s="11"/>
      <c r="I62" s="11"/>
      <c r="J62" s="11"/>
      <c r="K62" s="11"/>
    </row>
    <row r="63" s="6" customFormat="1" ht="24" spans="1:11">
      <c r="A63" s="4">
        <v>61</v>
      </c>
      <c r="B63" s="4" t="s">
        <v>447</v>
      </c>
      <c r="C63" s="4" t="s">
        <v>465</v>
      </c>
      <c r="D63" s="4" t="s">
        <v>451</v>
      </c>
      <c r="E63" s="4" t="s">
        <v>468</v>
      </c>
      <c r="F63" s="4" t="s">
        <v>29</v>
      </c>
      <c r="G63" s="11"/>
      <c r="H63" s="11"/>
      <c r="I63" s="11"/>
      <c r="J63" s="11"/>
      <c r="K63" s="11"/>
    </row>
    <row r="64" s="6" customFormat="1" ht="132" spans="1:11">
      <c r="A64" s="4">
        <v>62</v>
      </c>
      <c r="B64" s="4" t="s">
        <v>447</v>
      </c>
      <c r="C64" s="12" t="s">
        <v>472</v>
      </c>
      <c r="D64" s="4" t="s">
        <v>451</v>
      </c>
      <c r="E64" s="4" t="s">
        <v>475</v>
      </c>
      <c r="F64" s="4" t="s">
        <v>29</v>
      </c>
      <c r="G64" s="11"/>
      <c r="H64" s="11"/>
      <c r="I64" s="11"/>
      <c r="J64" s="11"/>
      <c r="K64" s="11"/>
    </row>
    <row r="65" s="6" customFormat="1" ht="24" spans="1:11">
      <c r="A65" s="4">
        <v>63</v>
      </c>
      <c r="B65" s="4" t="s">
        <v>479</v>
      </c>
      <c r="C65" s="4" t="s">
        <v>480</v>
      </c>
      <c r="D65" s="4" t="s">
        <v>484</v>
      </c>
      <c r="E65" s="4" t="s">
        <v>485</v>
      </c>
      <c r="F65" s="4" t="s">
        <v>29</v>
      </c>
      <c r="G65" s="11"/>
      <c r="H65" s="11"/>
      <c r="I65" s="11"/>
      <c r="J65" s="11"/>
      <c r="K65" s="11"/>
    </row>
    <row r="66" s="6" customFormat="1" ht="72" spans="1:11">
      <c r="A66" s="4">
        <v>64</v>
      </c>
      <c r="B66" s="11" t="s">
        <v>489</v>
      </c>
      <c r="C66" s="4" t="s">
        <v>490</v>
      </c>
      <c r="D66" s="10" t="s">
        <v>495</v>
      </c>
      <c r="E66" s="10" t="s">
        <v>496</v>
      </c>
      <c r="F66" s="4" t="s">
        <v>29</v>
      </c>
      <c r="G66" s="11"/>
      <c r="H66" s="11"/>
      <c r="I66" s="11"/>
      <c r="J66" s="11"/>
      <c r="K66" s="11"/>
    </row>
    <row r="67" s="6" customFormat="1" ht="24" spans="1:11">
      <c r="A67" s="4">
        <v>65</v>
      </c>
      <c r="B67" s="11" t="s">
        <v>500</v>
      </c>
      <c r="C67" s="4" t="s">
        <v>501</v>
      </c>
      <c r="D67" s="10" t="s">
        <v>504</v>
      </c>
      <c r="E67" s="10" t="s">
        <v>505</v>
      </c>
      <c r="F67" s="4" t="s">
        <v>29</v>
      </c>
      <c r="G67" s="11"/>
      <c r="H67" s="11"/>
      <c r="I67" s="11"/>
      <c r="J67" s="11"/>
      <c r="K67" s="11"/>
    </row>
    <row r="68" s="6" customFormat="1" ht="24" spans="1:11">
      <c r="A68" s="4">
        <v>66</v>
      </c>
      <c r="B68" s="11" t="s">
        <v>500</v>
      </c>
      <c r="C68" s="4" t="s">
        <v>509</v>
      </c>
      <c r="D68" s="10" t="s">
        <v>504</v>
      </c>
      <c r="E68" s="10" t="s">
        <v>505</v>
      </c>
      <c r="F68" s="4" t="s">
        <v>29</v>
      </c>
      <c r="G68" s="11"/>
      <c r="H68" s="11"/>
      <c r="I68" s="11"/>
      <c r="J68" s="11"/>
      <c r="K68" s="11"/>
    </row>
    <row r="69" s="6" customFormat="1" ht="24" spans="1:11">
      <c r="A69" s="4">
        <v>67</v>
      </c>
      <c r="B69" s="11" t="s">
        <v>500</v>
      </c>
      <c r="C69" s="4" t="s">
        <v>515</v>
      </c>
      <c r="D69" s="10" t="s">
        <v>517</v>
      </c>
      <c r="E69" s="10" t="s">
        <v>518</v>
      </c>
      <c r="F69" s="4" t="s">
        <v>29</v>
      </c>
      <c r="G69" s="11"/>
      <c r="H69" s="11"/>
      <c r="I69" s="11"/>
      <c r="J69" s="11"/>
      <c r="K69" s="11"/>
    </row>
    <row r="70" s="6" customFormat="1" ht="72" spans="1:11">
      <c r="A70" s="4">
        <v>68</v>
      </c>
      <c r="B70" s="11" t="s">
        <v>500</v>
      </c>
      <c r="C70" s="4" t="s">
        <v>522</v>
      </c>
      <c r="D70" s="10" t="s">
        <v>504</v>
      </c>
      <c r="E70" s="10" t="s">
        <v>518</v>
      </c>
      <c r="F70" s="4" t="s">
        <v>29</v>
      </c>
      <c r="G70" s="11"/>
      <c r="H70" s="11"/>
      <c r="I70" s="11"/>
      <c r="J70" s="11"/>
      <c r="K70" s="11"/>
    </row>
    <row r="71" s="6" customFormat="1" ht="36" spans="1:11">
      <c r="A71" s="4">
        <v>69</v>
      </c>
      <c r="B71" s="11" t="s">
        <v>500</v>
      </c>
      <c r="C71" s="4" t="s">
        <v>527</v>
      </c>
      <c r="D71" s="10" t="s">
        <v>504</v>
      </c>
      <c r="E71" s="10" t="s">
        <v>505</v>
      </c>
      <c r="F71" s="4" t="s">
        <v>29</v>
      </c>
      <c r="G71" s="11"/>
      <c r="H71" s="11"/>
      <c r="I71" s="11"/>
      <c r="J71" s="11"/>
      <c r="K71" s="11"/>
    </row>
    <row r="72" ht="24" spans="1:11">
      <c r="A72" s="4">
        <v>70</v>
      </c>
      <c r="B72" s="11" t="s">
        <v>500</v>
      </c>
      <c r="C72" s="4" t="s">
        <v>532</v>
      </c>
      <c r="D72" s="10" t="s">
        <v>517</v>
      </c>
      <c r="E72" s="10" t="s">
        <v>535</v>
      </c>
      <c r="F72" s="4" t="s">
        <v>29</v>
      </c>
      <c r="G72" s="10"/>
      <c r="H72" s="10"/>
      <c r="I72" s="10"/>
      <c r="J72" s="10"/>
      <c r="K72" s="10"/>
    </row>
    <row r="73" ht="24" spans="1:11">
      <c r="A73" s="4">
        <v>71</v>
      </c>
      <c r="B73" s="11" t="s">
        <v>500</v>
      </c>
      <c r="C73" s="4" t="s">
        <v>539</v>
      </c>
      <c r="D73" s="10" t="s">
        <v>517</v>
      </c>
      <c r="E73" s="10" t="s">
        <v>535</v>
      </c>
      <c r="F73" s="4" t="s">
        <v>29</v>
      </c>
      <c r="G73" s="10"/>
      <c r="H73" s="10"/>
      <c r="I73" s="10"/>
      <c r="J73" s="10"/>
      <c r="K73" s="10"/>
    </row>
    <row r="74" ht="24" spans="1:11">
      <c r="A74" s="4">
        <v>72</v>
      </c>
      <c r="B74" s="11" t="s">
        <v>500</v>
      </c>
      <c r="C74" s="4" t="s">
        <v>544</v>
      </c>
      <c r="D74" s="10" t="s">
        <v>517</v>
      </c>
      <c r="E74" s="10" t="s">
        <v>535</v>
      </c>
      <c r="F74" s="4" t="s">
        <v>29</v>
      </c>
      <c r="G74" s="10"/>
      <c r="H74" s="10"/>
      <c r="I74" s="10"/>
      <c r="J74" s="10"/>
      <c r="K74" s="10"/>
    </row>
    <row r="75" ht="24" spans="1:11">
      <c r="A75" s="4">
        <v>73</v>
      </c>
      <c r="B75" s="11" t="s">
        <v>500</v>
      </c>
      <c r="C75" s="13" t="s">
        <v>549</v>
      </c>
      <c r="D75" s="10" t="s">
        <v>504</v>
      </c>
      <c r="E75" s="10" t="s">
        <v>552</v>
      </c>
      <c r="F75" s="4" t="s">
        <v>29</v>
      </c>
      <c r="G75" s="10"/>
      <c r="H75" s="10"/>
      <c r="I75" s="10"/>
      <c r="J75" s="10"/>
      <c r="K75" s="10"/>
    </row>
    <row r="76" s="6" customFormat="1" ht="24" spans="1:11">
      <c r="A76" s="4">
        <v>74</v>
      </c>
      <c r="B76" s="4" t="s">
        <v>447</v>
      </c>
      <c r="C76" s="4" t="s">
        <v>271</v>
      </c>
      <c r="D76" s="4" t="s">
        <v>451</v>
      </c>
      <c r="E76" s="4" t="s">
        <v>557</v>
      </c>
      <c r="F76" s="4" t="s">
        <v>65</v>
      </c>
      <c r="G76" s="11"/>
      <c r="H76" s="11"/>
      <c r="I76" s="11"/>
      <c r="J76" s="11"/>
      <c r="K76" s="11"/>
    </row>
  </sheetData>
  <mergeCells count="1">
    <mergeCell ref="A1:K1"/>
  </mergeCells>
  <pageMargins left="0.708661417322835" right="0.708661417322835" top="0.748031496062992" bottom="0.748031496062992" header="0.31496062992126" footer="0.3149606299212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zoomScale="170" zoomScaleNormal="170" workbookViewId="0">
      <selection activeCell="G18" sqref="G18"/>
    </sheetView>
  </sheetViews>
  <sheetFormatPr defaultColWidth="9" defaultRowHeight="13.5" outlineLevelCol="6"/>
  <cols>
    <col min="1" max="1" width="4.125" style="1" customWidth="1"/>
    <col min="2" max="2" width="14.875" style="1" customWidth="1"/>
    <col min="3" max="4" width="17.125" style="1" customWidth="1"/>
    <col min="5" max="5" width="7.625" style="1" customWidth="1"/>
    <col min="6" max="6" width="11.25" style="1" customWidth="1"/>
    <col min="7" max="7" width="7.625" style="1" customWidth="1"/>
    <col min="8" max="16384" width="9" style="1"/>
  </cols>
  <sheetData>
    <row r="1" ht="18.75" spans="1:7">
      <c r="A1" s="2" t="s">
        <v>566</v>
      </c>
      <c r="B1" s="2"/>
      <c r="C1" s="2"/>
      <c r="D1" s="2"/>
      <c r="E1" s="2"/>
      <c r="F1" s="2"/>
      <c r="G1" s="2"/>
    </row>
    <row r="2" spans="1:7">
      <c r="A2" s="3" t="s">
        <v>1</v>
      </c>
      <c r="B2" s="3" t="s">
        <v>567</v>
      </c>
      <c r="C2" s="3" t="s">
        <v>3</v>
      </c>
      <c r="D2" s="3" t="s">
        <v>568</v>
      </c>
      <c r="E2" s="3" t="s">
        <v>6</v>
      </c>
      <c r="F2" s="3" t="s">
        <v>9</v>
      </c>
      <c r="G2" s="3" t="s">
        <v>10</v>
      </c>
    </row>
    <row r="3" ht="24" spans="1:7">
      <c r="A3" s="4">
        <v>1</v>
      </c>
      <c r="B3" s="4" t="s">
        <v>500</v>
      </c>
      <c r="C3" s="4" t="s">
        <v>569</v>
      </c>
      <c r="D3" s="4" t="s">
        <v>570</v>
      </c>
      <c r="E3" s="4" t="s">
        <v>494</v>
      </c>
      <c r="F3" s="5" t="s">
        <v>25</v>
      </c>
      <c r="G3" s="4" t="s">
        <v>91</v>
      </c>
    </row>
    <row r="4" ht="24" spans="1:7">
      <c r="A4" s="4">
        <v>2</v>
      </c>
      <c r="B4" s="4" t="s">
        <v>500</v>
      </c>
      <c r="C4" s="4" t="s">
        <v>571</v>
      </c>
      <c r="D4" s="4" t="s">
        <v>572</v>
      </c>
      <c r="E4" s="4" t="s">
        <v>81</v>
      </c>
      <c r="F4" s="5" t="s">
        <v>25</v>
      </c>
      <c r="G4" s="4" t="s">
        <v>91</v>
      </c>
    </row>
    <row r="5" ht="24" spans="1:7">
      <c r="A5" s="4">
        <v>3</v>
      </c>
      <c r="B5" s="4" t="s">
        <v>500</v>
      </c>
      <c r="C5" s="4" t="s">
        <v>573</v>
      </c>
      <c r="D5" s="4" t="s">
        <v>572</v>
      </c>
      <c r="E5" s="4" t="s">
        <v>81</v>
      </c>
      <c r="F5" s="5" t="s">
        <v>46</v>
      </c>
      <c r="G5" s="4" t="s">
        <v>91</v>
      </c>
    </row>
    <row r="6" ht="48" spans="1:7">
      <c r="A6" s="4">
        <v>4</v>
      </c>
      <c r="B6" s="4" t="s">
        <v>500</v>
      </c>
      <c r="C6" s="4" t="s">
        <v>574</v>
      </c>
      <c r="D6" s="4" t="s">
        <v>570</v>
      </c>
      <c r="E6" s="4" t="s">
        <v>81</v>
      </c>
      <c r="F6" s="5" t="s">
        <v>25</v>
      </c>
      <c r="G6" s="4" t="s">
        <v>91</v>
      </c>
    </row>
    <row r="7" ht="36" spans="1:7">
      <c r="A7" s="4">
        <v>5</v>
      </c>
      <c r="B7" s="4" t="s">
        <v>500</v>
      </c>
      <c r="C7" s="4" t="s">
        <v>575</v>
      </c>
      <c r="D7" s="4" t="s">
        <v>576</v>
      </c>
      <c r="E7" s="4" t="s">
        <v>81</v>
      </c>
      <c r="F7" s="5" t="s">
        <v>25</v>
      </c>
      <c r="G7" s="4" t="s">
        <v>91</v>
      </c>
    </row>
    <row r="8" ht="24" spans="1:7">
      <c r="A8" s="4">
        <v>6</v>
      </c>
      <c r="B8" s="4" t="s">
        <v>500</v>
      </c>
      <c r="C8" s="4" t="s">
        <v>577</v>
      </c>
      <c r="D8" s="4" t="s">
        <v>578</v>
      </c>
      <c r="E8" s="4" t="s">
        <v>23</v>
      </c>
      <c r="F8" s="5" t="s">
        <v>46</v>
      </c>
      <c r="G8" s="4" t="s">
        <v>91</v>
      </c>
    </row>
    <row r="9" ht="24" spans="1:7">
      <c r="A9" s="4">
        <v>7</v>
      </c>
      <c r="B9" s="4" t="s">
        <v>500</v>
      </c>
      <c r="C9" s="4" t="s">
        <v>579</v>
      </c>
      <c r="D9" s="4" t="s">
        <v>572</v>
      </c>
      <c r="E9" s="4" t="s">
        <v>23</v>
      </c>
      <c r="F9" s="5" t="s">
        <v>46</v>
      </c>
      <c r="G9" s="4" t="s">
        <v>91</v>
      </c>
    </row>
    <row r="10" ht="24" spans="1:7">
      <c r="A10" s="4">
        <v>8</v>
      </c>
      <c r="B10" s="4" t="s">
        <v>500</v>
      </c>
      <c r="C10" s="4" t="s">
        <v>544</v>
      </c>
      <c r="D10" s="4" t="s">
        <v>572</v>
      </c>
      <c r="E10" s="4" t="s">
        <v>23</v>
      </c>
      <c r="F10" s="5" t="s">
        <v>46</v>
      </c>
      <c r="G10" s="4" t="s">
        <v>91</v>
      </c>
    </row>
  </sheetData>
  <mergeCells count="1">
    <mergeCell ref="A1:G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dc:creator>
  <cp:lastModifiedBy>Lucy zhang</cp:lastModifiedBy>
  <dcterms:created xsi:type="dcterms:W3CDTF">2024-10-28T09:42:00Z</dcterms:created>
  <cp:lastPrinted>2024-11-05T03:12:00Z</cp:lastPrinted>
  <dcterms:modified xsi:type="dcterms:W3CDTF">2024-11-29T03:28:33Z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B7F5FBE219614903B0066B0B2C6418FE_13</vt:lpwstr>
  </property>
  <property fmtid="{D5CDD505-2E9C-101B-9397-08002B2CF9AE}" pid="3" name="KSOProductBuildVer">
    <vt:lpwstr>2052-12.1.0.18912</vt:lpwstr>
  </property>
</Properties>
</file>